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240" activeTab="1"/>
  </bookViews>
  <sheets>
    <sheet name="SetvalCalc" sheetId="3" r:id="rId1"/>
    <sheet name="OTS" sheetId="5" r:id="rId2"/>
    <sheet name="LoopTrial" sheetId="7" r:id="rId3"/>
    <sheet name="Graphics" sheetId="6" r:id="rId4"/>
    <sheet name="genericTrimCalc" sheetId="1" r:id="rId5"/>
  </sheets>
  <calcPr calcId="144525"/>
</workbook>
</file>

<file path=xl/calcChain.xml><?xml version="1.0" encoding="utf-8"?>
<calcChain xmlns="http://schemas.openxmlformats.org/spreadsheetml/2006/main">
  <c r="H16" i="5" l="1"/>
  <c r="H14" i="5"/>
  <c r="H17" i="5" l="1"/>
  <c r="AB3" i="7" l="1"/>
  <c r="AC3" i="7" s="1"/>
  <c r="AD3" i="7" s="1"/>
  <c r="AA2" i="7"/>
  <c r="AP33" i="6"/>
  <c r="AP32" i="6"/>
  <c r="AP31" i="6"/>
  <c r="AP30" i="6"/>
  <c r="AP29" i="6"/>
  <c r="AP28" i="6"/>
  <c r="AP27" i="6"/>
  <c r="AP26" i="6"/>
  <c r="AP25" i="6"/>
  <c r="AP24" i="6"/>
  <c r="AP23" i="6"/>
  <c r="AP22" i="6"/>
  <c r="AP20" i="6"/>
  <c r="AP19" i="6"/>
  <c r="AP18" i="6"/>
  <c r="AP17" i="6"/>
  <c r="AP16" i="6"/>
  <c r="AP15" i="6"/>
  <c r="AP14" i="6"/>
  <c r="S14" i="6"/>
  <c r="Z14" i="6" s="1"/>
  <c r="AP13" i="6"/>
  <c r="Z13" i="6"/>
  <c r="S13" i="6"/>
  <c r="AP12" i="6"/>
  <c r="S12" i="6"/>
  <c r="Z12" i="6" s="1"/>
  <c r="AP11" i="6"/>
  <c r="AP10" i="6"/>
  <c r="S10" i="6"/>
  <c r="Z10" i="6"/>
  <c r="AP9" i="6"/>
  <c r="S9" i="6"/>
  <c r="Z9" i="6" s="1"/>
  <c r="Z8" i="6"/>
  <c r="S8" i="6"/>
  <c r="V5" i="6"/>
  <c r="U5" i="6"/>
  <c r="T5" i="6"/>
  <c r="A14" i="5"/>
  <c r="A26" i="5"/>
  <c r="A38" i="5"/>
  <c r="A2" i="5"/>
  <c r="K6" i="1"/>
  <c r="AG6" i="1"/>
  <c r="AG7" i="1" s="1"/>
  <c r="F165" i="1"/>
  <c r="I165" i="1"/>
  <c r="F166" i="1"/>
  <c r="I166" i="1"/>
  <c r="F167" i="1"/>
  <c r="I167" i="1"/>
  <c r="F168" i="1"/>
  <c r="I168" i="1"/>
  <c r="F169" i="1"/>
  <c r="I169" i="1"/>
  <c r="F170" i="1"/>
  <c r="I170" i="1"/>
  <c r="F171" i="1"/>
  <c r="I171" i="1"/>
  <c r="F172" i="1"/>
  <c r="I172" i="1"/>
  <c r="F173" i="1"/>
  <c r="I173" i="1"/>
  <c r="F174" i="1"/>
  <c r="I174" i="1"/>
  <c r="F175" i="1"/>
  <c r="I175" i="1"/>
  <c r="F176" i="1"/>
  <c r="I176" i="1"/>
  <c r="F177" i="1"/>
  <c r="I177" i="1"/>
  <c r="F178" i="1"/>
  <c r="I178" i="1"/>
  <c r="F179" i="1"/>
  <c r="I179" i="1"/>
  <c r="F180" i="1"/>
  <c r="I180" i="1" s="1"/>
  <c r="F181" i="1"/>
  <c r="I181" i="1" s="1"/>
  <c r="F182" i="1"/>
  <c r="I182" i="1" s="1"/>
  <c r="F183" i="1"/>
  <c r="I183" i="1" s="1"/>
  <c r="F184" i="1"/>
  <c r="I184" i="1" s="1"/>
  <c r="F185" i="1"/>
  <c r="I185" i="1" s="1"/>
  <c r="F186" i="1"/>
  <c r="I186" i="1" s="1"/>
  <c r="F187" i="1"/>
  <c r="I187" i="1" s="1"/>
  <c r="F188" i="1"/>
  <c r="I188" i="1" s="1"/>
  <c r="F189" i="1"/>
  <c r="I189" i="1" s="1"/>
  <c r="F190" i="1"/>
  <c r="I190" i="1" s="1"/>
  <c r="F191" i="1"/>
  <c r="G191" i="1" s="1"/>
  <c r="F192" i="1"/>
  <c r="I192" i="1" s="1"/>
  <c r="F193" i="1"/>
  <c r="I193" i="1" s="1"/>
  <c r="F194" i="1"/>
  <c r="I194" i="1" s="1"/>
  <c r="F195" i="1"/>
  <c r="G195" i="1" s="1"/>
  <c r="F196" i="1"/>
  <c r="I196" i="1" s="1"/>
  <c r="F197" i="1"/>
  <c r="I197" i="1" s="1"/>
  <c r="F198" i="1"/>
  <c r="I198" i="1" s="1"/>
  <c r="F199" i="1"/>
  <c r="G199" i="1" s="1"/>
  <c r="F200" i="1"/>
  <c r="I200" i="1" s="1"/>
  <c r="F201" i="1"/>
  <c r="I201" i="1" s="1"/>
  <c r="F202" i="1"/>
  <c r="I202" i="1" s="1"/>
  <c r="F203" i="1"/>
  <c r="G203" i="1" s="1"/>
  <c r="F204" i="1"/>
  <c r="I204" i="1" s="1"/>
  <c r="F205" i="1"/>
  <c r="I205" i="1" s="1"/>
  <c r="F206" i="1"/>
  <c r="I206" i="1" s="1"/>
  <c r="F207" i="1"/>
  <c r="G207" i="1" s="1"/>
  <c r="F208" i="1"/>
  <c r="I208" i="1" s="1"/>
  <c r="F209" i="1"/>
  <c r="I209" i="1" s="1"/>
  <c r="F210" i="1"/>
  <c r="I210" i="1" s="1"/>
  <c r="A93" i="1"/>
  <c r="B93" i="1"/>
  <c r="A94" i="1"/>
  <c r="B94" i="1"/>
  <c r="A117" i="1"/>
  <c r="B117" i="1"/>
  <c r="A118" i="1"/>
  <c r="B118" i="1"/>
  <c r="A141" i="1"/>
  <c r="B141" i="1"/>
  <c r="A142" i="1"/>
  <c r="B142" i="1"/>
  <c r="A165" i="1"/>
  <c r="B165" i="1"/>
  <c r="C165" i="1"/>
  <c r="D165" i="1"/>
  <c r="E165" i="1"/>
  <c r="A166" i="1"/>
  <c r="B166" i="1"/>
  <c r="C166" i="1"/>
  <c r="D166" i="1"/>
  <c r="E166" i="1"/>
  <c r="A167" i="1"/>
  <c r="B167" i="1"/>
  <c r="C167" i="1"/>
  <c r="D167" i="1"/>
  <c r="E167" i="1"/>
  <c r="A168" i="1"/>
  <c r="B168" i="1"/>
  <c r="C168" i="1"/>
  <c r="D168" i="1"/>
  <c r="E168" i="1"/>
  <c r="A169" i="1"/>
  <c r="B169" i="1"/>
  <c r="C169" i="1"/>
  <c r="D169" i="1"/>
  <c r="E169" i="1"/>
  <c r="A170" i="1"/>
  <c r="B170" i="1"/>
  <c r="C170" i="1"/>
  <c r="D170" i="1"/>
  <c r="E170" i="1"/>
  <c r="A171" i="1"/>
  <c r="B171" i="1"/>
  <c r="C171" i="1"/>
  <c r="D171" i="1"/>
  <c r="E171" i="1"/>
  <c r="A172" i="1"/>
  <c r="B172" i="1"/>
  <c r="C172" i="1"/>
  <c r="D172" i="1"/>
  <c r="E172" i="1"/>
  <c r="A173" i="1"/>
  <c r="B173" i="1"/>
  <c r="C173" i="1"/>
  <c r="D173" i="1"/>
  <c r="E173" i="1"/>
  <c r="A174" i="1"/>
  <c r="B174" i="1"/>
  <c r="C174" i="1"/>
  <c r="D174" i="1"/>
  <c r="E174" i="1"/>
  <c r="A175" i="1"/>
  <c r="B175" i="1"/>
  <c r="C175" i="1"/>
  <c r="D175" i="1"/>
  <c r="E175" i="1"/>
  <c r="A176" i="1"/>
  <c r="B176" i="1"/>
  <c r="C176" i="1"/>
  <c r="D176" i="1"/>
  <c r="E176" i="1"/>
  <c r="A177" i="1"/>
  <c r="B177" i="1"/>
  <c r="C177" i="1"/>
  <c r="D177" i="1"/>
  <c r="E177" i="1"/>
  <c r="A178" i="1"/>
  <c r="B178" i="1"/>
  <c r="C178" i="1"/>
  <c r="D178" i="1"/>
  <c r="E178" i="1"/>
  <c r="A179" i="1"/>
  <c r="B179" i="1"/>
  <c r="C179" i="1"/>
  <c r="D179" i="1"/>
  <c r="E179" i="1"/>
  <c r="A180" i="1"/>
  <c r="B180" i="1"/>
  <c r="C180" i="1"/>
  <c r="D180" i="1"/>
  <c r="E180" i="1"/>
  <c r="A181" i="1"/>
  <c r="B181" i="1"/>
  <c r="C181" i="1"/>
  <c r="D181" i="1"/>
  <c r="E181" i="1"/>
  <c r="A182" i="1"/>
  <c r="B182" i="1"/>
  <c r="C182" i="1"/>
  <c r="D182" i="1"/>
  <c r="E182" i="1"/>
  <c r="A183" i="1"/>
  <c r="B183" i="1"/>
  <c r="C183" i="1"/>
  <c r="D183" i="1"/>
  <c r="E183" i="1"/>
  <c r="A184" i="1"/>
  <c r="B184" i="1"/>
  <c r="C184" i="1"/>
  <c r="D184" i="1"/>
  <c r="E184" i="1"/>
  <c r="A185" i="1"/>
  <c r="B185" i="1"/>
  <c r="C185" i="1"/>
  <c r="D185" i="1"/>
  <c r="E185" i="1"/>
  <c r="A186" i="1"/>
  <c r="B186" i="1"/>
  <c r="C186" i="1"/>
  <c r="D186" i="1"/>
  <c r="E186" i="1"/>
  <c r="A187" i="1"/>
  <c r="B187" i="1"/>
  <c r="C187" i="1"/>
  <c r="D187" i="1"/>
  <c r="E187" i="1"/>
  <c r="A188" i="1"/>
  <c r="B188" i="1"/>
  <c r="C188" i="1"/>
  <c r="D188" i="1"/>
  <c r="E188" i="1"/>
  <c r="A189" i="1"/>
  <c r="B189" i="1"/>
  <c r="C189" i="1"/>
  <c r="D189" i="1"/>
  <c r="E189" i="1"/>
  <c r="A190" i="1"/>
  <c r="B190" i="1"/>
  <c r="C190" i="1"/>
  <c r="D190" i="1"/>
  <c r="E190" i="1"/>
  <c r="A191" i="1"/>
  <c r="B191" i="1"/>
  <c r="C191" i="1"/>
  <c r="D191" i="1"/>
  <c r="E191" i="1"/>
  <c r="A192" i="1"/>
  <c r="B192" i="1"/>
  <c r="C192" i="1"/>
  <c r="D192" i="1"/>
  <c r="E192" i="1"/>
  <c r="A193" i="1"/>
  <c r="B193" i="1"/>
  <c r="C193" i="1"/>
  <c r="D193" i="1"/>
  <c r="E193" i="1"/>
  <c r="A194" i="1"/>
  <c r="B194" i="1"/>
  <c r="C194" i="1"/>
  <c r="D194" i="1"/>
  <c r="E194" i="1"/>
  <c r="A195" i="1"/>
  <c r="B195" i="1"/>
  <c r="C195" i="1"/>
  <c r="D195" i="1"/>
  <c r="E195" i="1"/>
  <c r="A196" i="1"/>
  <c r="B196" i="1"/>
  <c r="C196" i="1"/>
  <c r="D196" i="1"/>
  <c r="E196" i="1"/>
  <c r="A197" i="1"/>
  <c r="B197" i="1"/>
  <c r="C197" i="1"/>
  <c r="D197" i="1"/>
  <c r="E197" i="1"/>
  <c r="A198" i="1"/>
  <c r="B198" i="1"/>
  <c r="C198" i="1"/>
  <c r="D198" i="1"/>
  <c r="E198" i="1"/>
  <c r="A199" i="1"/>
  <c r="B199" i="1"/>
  <c r="C199" i="1"/>
  <c r="D199" i="1"/>
  <c r="E199" i="1"/>
  <c r="A200" i="1"/>
  <c r="B200" i="1"/>
  <c r="C200" i="1"/>
  <c r="D200" i="1"/>
  <c r="E200" i="1"/>
  <c r="A201" i="1"/>
  <c r="B201" i="1"/>
  <c r="C201" i="1"/>
  <c r="D201" i="1"/>
  <c r="E201" i="1"/>
  <c r="A202" i="1"/>
  <c r="B202" i="1"/>
  <c r="C202" i="1"/>
  <c r="D202" i="1"/>
  <c r="E202" i="1"/>
  <c r="A203" i="1"/>
  <c r="B203" i="1"/>
  <c r="C203" i="1"/>
  <c r="D203" i="1"/>
  <c r="E203" i="1"/>
  <c r="A204" i="1"/>
  <c r="B204" i="1"/>
  <c r="C204" i="1"/>
  <c r="D204" i="1"/>
  <c r="E204" i="1"/>
  <c r="A205" i="1"/>
  <c r="B205" i="1"/>
  <c r="C205" i="1"/>
  <c r="D205" i="1"/>
  <c r="E205" i="1"/>
  <c r="A206" i="1"/>
  <c r="B206" i="1"/>
  <c r="C206" i="1"/>
  <c r="D206" i="1"/>
  <c r="E206" i="1"/>
  <c r="A207" i="1"/>
  <c r="B207" i="1"/>
  <c r="C207" i="1"/>
  <c r="D207" i="1"/>
  <c r="E207" i="1"/>
  <c r="A208" i="1"/>
  <c r="B208" i="1"/>
  <c r="C208" i="1"/>
  <c r="D208" i="1"/>
  <c r="E208" i="1"/>
  <c r="A209" i="1"/>
  <c r="B209" i="1"/>
  <c r="C209" i="1"/>
  <c r="D209" i="1"/>
  <c r="E209" i="1"/>
  <c r="A210" i="1"/>
  <c r="B210" i="1"/>
  <c r="C210" i="1"/>
  <c r="D210" i="1"/>
  <c r="E210" i="1"/>
  <c r="A70" i="1"/>
  <c r="B70" i="1"/>
  <c r="B69" i="1"/>
  <c r="A69" i="1"/>
  <c r="B39" i="3"/>
  <c r="A39" i="3"/>
  <c r="D38" i="3"/>
  <c r="C38" i="3"/>
  <c r="B27" i="3"/>
  <c r="D27" i="3" s="1"/>
  <c r="A27" i="3"/>
  <c r="D26" i="3"/>
  <c r="C26" i="3"/>
  <c r="B26" i="5" s="1"/>
  <c r="L17" i="3"/>
  <c r="L29" i="3"/>
  <c r="L41" i="3" s="1"/>
  <c r="K17" i="3"/>
  <c r="K29" i="3" s="1"/>
  <c r="K41" i="3"/>
  <c r="J17" i="3"/>
  <c r="J29" i="3"/>
  <c r="J41" i="3" s="1"/>
  <c r="I17" i="3"/>
  <c r="I29" i="3" s="1"/>
  <c r="I41" i="3"/>
  <c r="H17" i="3"/>
  <c r="H29" i="3"/>
  <c r="H41" i="3" s="1"/>
  <c r="L16" i="3"/>
  <c r="L28" i="3" s="1"/>
  <c r="L40" i="3"/>
  <c r="K16" i="3"/>
  <c r="K28" i="3"/>
  <c r="K40" i="3" s="1"/>
  <c r="J16" i="3"/>
  <c r="J28" i="3" s="1"/>
  <c r="J40" i="3"/>
  <c r="I16" i="3"/>
  <c r="I28" i="3"/>
  <c r="I40" i="3" s="1"/>
  <c r="H16" i="3"/>
  <c r="H28" i="3" s="1"/>
  <c r="H40" i="3" s="1"/>
  <c r="L15" i="3"/>
  <c r="L27" i="3"/>
  <c r="L39" i="3" s="1"/>
  <c r="K15" i="3"/>
  <c r="K27" i="3" s="1"/>
  <c r="K39" i="3" s="1"/>
  <c r="J15" i="3"/>
  <c r="J27" i="3"/>
  <c r="J39" i="3" s="1"/>
  <c r="I15" i="3"/>
  <c r="I27" i="3" s="1"/>
  <c r="I39" i="3" s="1"/>
  <c r="H15" i="3"/>
  <c r="H27" i="3"/>
  <c r="H39" i="3" s="1"/>
  <c r="B15" i="3"/>
  <c r="D15" i="3" s="1"/>
  <c r="A15" i="3"/>
  <c r="A15" i="5" s="1"/>
  <c r="L14" i="3"/>
  <c r="L26" i="3"/>
  <c r="L38" i="3" s="1"/>
  <c r="K14" i="3"/>
  <c r="K26" i="3" s="1"/>
  <c r="K38" i="3" s="1"/>
  <c r="J14" i="3"/>
  <c r="J26" i="3"/>
  <c r="J38" i="3" s="1"/>
  <c r="I14" i="3"/>
  <c r="I26" i="3" s="1"/>
  <c r="I38" i="3" s="1"/>
  <c r="H14" i="3"/>
  <c r="H26" i="3"/>
  <c r="H38" i="3" s="1"/>
  <c r="D14" i="3"/>
  <c r="C14" i="3"/>
  <c r="L9" i="3"/>
  <c r="L21" i="3" s="1"/>
  <c r="L33" i="3" s="1"/>
  <c r="L45" i="3" s="1"/>
  <c r="K9" i="3"/>
  <c r="K21" i="3" s="1"/>
  <c r="K33" i="3" s="1"/>
  <c r="K45" i="3" s="1"/>
  <c r="J9" i="3"/>
  <c r="J21" i="3" s="1"/>
  <c r="J33" i="3" s="1"/>
  <c r="J45" i="3" s="1"/>
  <c r="I9" i="3"/>
  <c r="I13" i="3" s="1"/>
  <c r="I25" i="3" s="1"/>
  <c r="I37" i="3" s="1"/>
  <c r="I49" i="3" s="1"/>
  <c r="H9" i="3"/>
  <c r="H21" i="3"/>
  <c r="H33" i="3" s="1"/>
  <c r="H45" i="3" s="1"/>
  <c r="L8" i="3"/>
  <c r="L12" i="3"/>
  <c r="L24" i="3" s="1"/>
  <c r="L36" i="3" s="1"/>
  <c r="L48" i="3" s="1"/>
  <c r="K8" i="3"/>
  <c r="K20" i="3" s="1"/>
  <c r="K32" i="3" s="1"/>
  <c r="K44" i="3" s="1"/>
  <c r="J8" i="3"/>
  <c r="J20" i="3" s="1"/>
  <c r="J32" i="3" s="1"/>
  <c r="J44" i="3" s="1"/>
  <c r="I8" i="3"/>
  <c r="I20" i="3" s="1"/>
  <c r="I32" i="3" s="1"/>
  <c r="I44" i="3" s="1"/>
  <c r="H8" i="3"/>
  <c r="L7" i="3"/>
  <c r="L19" i="3"/>
  <c r="L31" i="3" s="1"/>
  <c r="L43" i="3" s="1"/>
  <c r="K7" i="3"/>
  <c r="K11" i="3"/>
  <c r="K23" i="3" s="1"/>
  <c r="K35" i="3" s="1"/>
  <c r="K47" i="3" s="1"/>
  <c r="J7" i="3"/>
  <c r="J19" i="3" s="1"/>
  <c r="J31" i="3" s="1"/>
  <c r="J43" i="3" s="1"/>
  <c r="I7" i="3"/>
  <c r="I19" i="3" s="1"/>
  <c r="I31" i="3" s="1"/>
  <c r="I43" i="3" s="1"/>
  <c r="H7" i="3"/>
  <c r="H19" i="3" s="1"/>
  <c r="H31" i="3" s="1"/>
  <c r="H43" i="3" s="1"/>
  <c r="L6" i="3"/>
  <c r="L18" i="3" s="1"/>
  <c r="L30" i="3" s="1"/>
  <c r="L42" i="3" s="1"/>
  <c r="L10" i="3"/>
  <c r="L22" i="3" s="1"/>
  <c r="L34" i="3" s="1"/>
  <c r="L46" i="3" s="1"/>
  <c r="K6" i="3"/>
  <c r="K18" i="3" s="1"/>
  <c r="K30" i="3" s="1"/>
  <c r="K42" i="3" s="1"/>
  <c r="J6" i="3"/>
  <c r="J10" i="3" s="1"/>
  <c r="J22" i="3" s="1"/>
  <c r="J34" i="3" s="1"/>
  <c r="J46" i="3" s="1"/>
  <c r="I6" i="3"/>
  <c r="I18" i="3"/>
  <c r="I30" i="3" s="1"/>
  <c r="I42" i="3" s="1"/>
  <c r="H6" i="3"/>
  <c r="H18" i="3"/>
  <c r="H30" i="3" s="1"/>
  <c r="H42" i="3" s="1"/>
  <c r="G3" i="3"/>
  <c r="G4" i="3"/>
  <c r="E4" i="3" s="1"/>
  <c r="C4" i="5" s="1"/>
  <c r="E3" i="3"/>
  <c r="C3" i="5" s="1"/>
  <c r="B3" i="3"/>
  <c r="A3" i="3"/>
  <c r="A3" i="5" s="1"/>
  <c r="B71" i="1" s="1"/>
  <c r="E2" i="3"/>
  <c r="C2" i="5" s="1"/>
  <c r="D2" i="3"/>
  <c r="C2" i="3"/>
  <c r="B2" i="5" s="1"/>
  <c r="D67" i="1"/>
  <c r="B67" i="1"/>
  <c r="K7" i="1"/>
  <c r="AJ3" i="1"/>
  <c r="AB3" i="1"/>
  <c r="AC3" i="1"/>
  <c r="AD3" i="1" s="1"/>
  <c r="AE3" i="1" s="1"/>
  <c r="AQ2" i="1"/>
  <c r="AI2" i="1"/>
  <c r="AA2" i="1"/>
  <c r="AK3" i="1"/>
  <c r="AL3" i="1" s="1"/>
  <c r="AM3" i="1" s="1"/>
  <c r="AN3" i="1" s="1"/>
  <c r="K8" i="1"/>
  <c r="K9" i="1"/>
  <c r="K10" i="1" s="1"/>
  <c r="C3" i="3"/>
  <c r="I11" i="3"/>
  <c r="I23" i="3"/>
  <c r="I35" i="3" s="1"/>
  <c r="I47" i="3" s="1"/>
  <c r="K13" i="3"/>
  <c r="K25" i="3"/>
  <c r="K37" i="3" s="1"/>
  <c r="K49" i="3" s="1"/>
  <c r="B16" i="3"/>
  <c r="D16" i="3"/>
  <c r="B28" i="3"/>
  <c r="L11" i="3"/>
  <c r="L23" i="3" s="1"/>
  <c r="L35" i="3" s="1"/>
  <c r="L47" i="3" s="1"/>
  <c r="I12" i="3"/>
  <c r="I24" i="3" s="1"/>
  <c r="I36" i="3" s="1"/>
  <c r="I48" i="3" s="1"/>
  <c r="L13" i="3"/>
  <c r="L25" i="3" s="1"/>
  <c r="L37" i="3" s="1"/>
  <c r="L49" i="3" s="1"/>
  <c r="B40" i="3"/>
  <c r="D39" i="3"/>
  <c r="D40" i="3"/>
  <c r="D28" i="3"/>
  <c r="B41" i="3"/>
  <c r="D41" i="3" s="1"/>
  <c r="J13" i="3"/>
  <c r="J25" i="3" s="1"/>
  <c r="J37" i="3" s="1"/>
  <c r="J49" i="3" s="1"/>
  <c r="A28" i="3"/>
  <c r="A28" i="5" s="1"/>
  <c r="B72" i="1"/>
  <c r="A71" i="1"/>
  <c r="A16" i="3"/>
  <c r="A16" i="5" s="1"/>
  <c r="A40" i="3"/>
  <c r="A40" i="5" s="1"/>
  <c r="A72" i="1"/>
  <c r="G210" i="1"/>
  <c r="G208" i="1"/>
  <c r="G206" i="1"/>
  <c r="G204" i="1"/>
  <c r="G202" i="1"/>
  <c r="G200" i="1"/>
  <c r="G198" i="1"/>
  <c r="G196" i="1"/>
  <c r="G194" i="1"/>
  <c r="G192" i="1"/>
  <c r="G190" i="1"/>
  <c r="G188" i="1"/>
  <c r="G186" i="1"/>
  <c r="G184" i="1"/>
  <c r="G182" i="1"/>
  <c r="G180" i="1"/>
  <c r="G178" i="1"/>
  <c r="G176" i="1"/>
  <c r="G174" i="1"/>
  <c r="G172" i="1"/>
  <c r="G170" i="1"/>
  <c r="G168" i="1"/>
  <c r="G166" i="1"/>
  <c r="I207" i="1"/>
  <c r="I203" i="1"/>
  <c r="I199" i="1"/>
  <c r="I195" i="1"/>
  <c r="I191" i="1"/>
  <c r="G209" i="1"/>
  <c r="G205" i="1"/>
  <c r="G201" i="1"/>
  <c r="G197" i="1"/>
  <c r="G193" i="1"/>
  <c r="G189" i="1"/>
  <c r="G187" i="1"/>
  <c r="G185" i="1"/>
  <c r="G183" i="1"/>
  <c r="G181" i="1"/>
  <c r="G179" i="1"/>
  <c r="G177" i="1"/>
  <c r="G175" i="1"/>
  <c r="G173" i="1"/>
  <c r="G171" i="1"/>
  <c r="G169" i="1"/>
  <c r="G167" i="1"/>
  <c r="G165" i="1"/>
  <c r="AG8" i="1"/>
  <c r="AG9" i="1" s="1"/>
  <c r="AG10" i="1" s="1"/>
  <c r="I21" i="3"/>
  <c r="I33" i="3"/>
  <c r="I45" i="3" s="1"/>
  <c r="K19" i="3"/>
  <c r="K31" i="3" s="1"/>
  <c r="K43" i="3" s="1"/>
  <c r="A4" i="3"/>
  <c r="H12" i="3"/>
  <c r="H24" i="3" s="1"/>
  <c r="H36" i="3" s="1"/>
  <c r="H48" i="3" s="1"/>
  <c r="H20" i="3"/>
  <c r="H32" i="3" s="1"/>
  <c r="H44" i="3" s="1"/>
  <c r="B17" i="3"/>
  <c r="B18" i="3" s="1"/>
  <c r="D3" i="3"/>
  <c r="B4" i="3"/>
  <c r="B5" i="3" s="1"/>
  <c r="C16" i="3"/>
  <c r="B16" i="5" s="1"/>
  <c r="A17" i="3"/>
  <c r="A17" i="5" s="1"/>
  <c r="A99" i="1" s="1"/>
  <c r="A5" i="3"/>
  <c r="C4" i="3"/>
  <c r="B29" i="3"/>
  <c r="C28" i="3"/>
  <c r="B28" i="5" s="1"/>
  <c r="H13" i="3"/>
  <c r="H25" i="3" s="1"/>
  <c r="H37" i="3" s="1"/>
  <c r="H49" i="3" s="1"/>
  <c r="K12" i="3"/>
  <c r="K24" i="3" s="1"/>
  <c r="K36" i="3" s="1"/>
  <c r="K48" i="3" s="1"/>
  <c r="J11" i="3"/>
  <c r="J23" i="3" s="1"/>
  <c r="J35" i="3" s="1"/>
  <c r="J47" i="3" s="1"/>
  <c r="H11" i="3"/>
  <c r="H23" i="3" s="1"/>
  <c r="H35" i="3" s="1"/>
  <c r="H47" i="3" s="1"/>
  <c r="K10" i="3"/>
  <c r="K22" i="3" s="1"/>
  <c r="K34" i="3" s="1"/>
  <c r="K46" i="3" s="1"/>
  <c r="I10" i="3"/>
  <c r="I22" i="3" s="1"/>
  <c r="I34" i="3" s="1"/>
  <c r="I46" i="3" s="1"/>
  <c r="G5" i="3"/>
  <c r="E5" i="3" s="1"/>
  <c r="C5" i="5" s="1"/>
  <c r="H10" i="3"/>
  <c r="H22" i="3"/>
  <c r="H34" i="3" s="1"/>
  <c r="H46" i="3" s="1"/>
  <c r="J18" i="3"/>
  <c r="J30" i="3"/>
  <c r="J42" i="3" s="1"/>
  <c r="J12" i="3"/>
  <c r="J24" i="3" s="1"/>
  <c r="J36" i="3" s="1"/>
  <c r="J48" i="3" s="1"/>
  <c r="L20" i="3"/>
  <c r="L32" i="3" s="1"/>
  <c r="L44" i="3" s="1"/>
  <c r="C15" i="3"/>
  <c r="C27" i="3"/>
  <c r="B27" i="5" s="1"/>
  <c r="C39" i="3"/>
  <c r="B39" i="5" s="1"/>
  <c r="A41" i="3"/>
  <c r="A41" i="5" s="1"/>
  <c r="A147" i="1" s="1"/>
  <c r="A97" i="1"/>
  <c r="B98" i="1"/>
  <c r="B97" i="1"/>
  <c r="A98" i="1"/>
  <c r="A95" i="1"/>
  <c r="B96" i="1"/>
  <c r="B95" i="1"/>
  <c r="A96" i="1"/>
  <c r="G6" i="3"/>
  <c r="E6" i="3" s="1"/>
  <c r="C6" i="5" s="1"/>
  <c r="D17" i="3"/>
  <c r="B30" i="3"/>
  <c r="B31" i="3" s="1"/>
  <c r="D29" i="3"/>
  <c r="A6" i="3"/>
  <c r="A7" i="3" s="1"/>
  <c r="C5" i="3"/>
  <c r="C17" i="3"/>
  <c r="B17" i="5" s="1"/>
  <c r="D4" i="3"/>
  <c r="A42" i="3"/>
  <c r="A43" i="3" s="1"/>
  <c r="B100" i="1"/>
  <c r="B99" i="1"/>
  <c r="A100" i="1"/>
  <c r="A121" i="1"/>
  <c r="B122" i="1"/>
  <c r="B121" i="1"/>
  <c r="A122" i="1"/>
  <c r="A145" i="1"/>
  <c r="B146" i="1"/>
  <c r="B145" i="1"/>
  <c r="A146" i="1"/>
  <c r="C6" i="3"/>
  <c r="D30" i="3"/>
  <c r="G7" i="3"/>
  <c r="E7" i="3" s="1"/>
  <c r="C7" i="5" s="1"/>
  <c r="C42" i="3"/>
  <c r="B148" i="1"/>
  <c r="A148" i="1"/>
  <c r="G8" i="3"/>
  <c r="G9" i="3" s="1"/>
  <c r="G10" i="3" s="1"/>
  <c r="E10" i="3" s="1"/>
  <c r="C10" i="5" s="1"/>
  <c r="E8" i="3"/>
  <c r="C8" i="5" s="1"/>
  <c r="E9" i="3"/>
  <c r="C9" i="5" s="1"/>
  <c r="G11" i="3"/>
  <c r="G12" i="3" s="1"/>
  <c r="G13" i="3" s="1"/>
  <c r="E13" i="3" s="1"/>
  <c r="C13" i="5" s="1"/>
  <c r="E11" i="3"/>
  <c r="C11" i="5" s="1"/>
  <c r="E12" i="3"/>
  <c r="C12" i="5" s="1"/>
  <c r="G14" i="3"/>
  <c r="G15" i="3" s="1"/>
  <c r="E14" i="3"/>
  <c r="C14" i="5" s="1"/>
  <c r="E15" i="3"/>
  <c r="C15" i="5" s="1"/>
  <c r="G16" i="3"/>
  <c r="E16" i="3"/>
  <c r="C16" i="5" s="1"/>
  <c r="G17" i="3"/>
  <c r="G18" i="3" s="1"/>
  <c r="E17" i="3"/>
  <c r="C17" i="5" s="1"/>
  <c r="E18" i="3" l="1"/>
  <c r="C18" i="5" s="1"/>
  <c r="G19" i="3"/>
  <c r="D16" i="5"/>
  <c r="F97" i="1" s="1"/>
  <c r="G97" i="1" s="1"/>
  <c r="E16" i="5"/>
  <c r="F98" i="1" s="1"/>
  <c r="G98" i="1" s="1"/>
  <c r="E97" i="1"/>
  <c r="E98" i="1"/>
  <c r="E15" i="5"/>
  <c r="F96" i="1" s="1"/>
  <c r="G96" i="1" s="1"/>
  <c r="D15" i="5"/>
  <c r="F95" i="1" s="1"/>
  <c r="G95" i="1" s="1"/>
  <c r="E95" i="1"/>
  <c r="E96" i="1"/>
  <c r="D12" i="5"/>
  <c r="F89" i="1" s="1"/>
  <c r="G89" i="1" s="1"/>
  <c r="E12" i="5"/>
  <c r="F90" i="1" s="1"/>
  <c r="G90" i="1" s="1"/>
  <c r="E89" i="1"/>
  <c r="E90" i="1"/>
  <c r="E11" i="5"/>
  <c r="F88" i="1" s="1"/>
  <c r="G88" i="1" s="1"/>
  <c r="D11" i="5"/>
  <c r="F87" i="1" s="1"/>
  <c r="G87" i="1" s="1"/>
  <c r="E87" i="1"/>
  <c r="E88" i="1"/>
  <c r="E13" i="5"/>
  <c r="F92" i="1" s="1"/>
  <c r="G92" i="1" s="1"/>
  <c r="D13" i="5"/>
  <c r="F91" i="1" s="1"/>
  <c r="G91" i="1" s="1"/>
  <c r="E91" i="1"/>
  <c r="E92" i="1"/>
  <c r="D10" i="5"/>
  <c r="F85" i="1" s="1"/>
  <c r="G85" i="1" s="1"/>
  <c r="E10" i="5"/>
  <c r="F86" i="1" s="1"/>
  <c r="G86" i="1" s="1"/>
  <c r="E85" i="1"/>
  <c r="E86" i="1"/>
  <c r="E7" i="5"/>
  <c r="F80" i="1" s="1"/>
  <c r="G80" i="1" s="1"/>
  <c r="D7" i="5"/>
  <c r="F79" i="1" s="1"/>
  <c r="E80" i="1"/>
  <c r="E79" i="1"/>
  <c r="A44" i="3"/>
  <c r="C43" i="3"/>
  <c r="C7" i="3"/>
  <c r="A8" i="3"/>
  <c r="D31" i="3"/>
  <c r="B32" i="3"/>
  <c r="D6" i="5"/>
  <c r="F77" i="1" s="1"/>
  <c r="G77" i="1" s="1"/>
  <c r="E6" i="5"/>
  <c r="F78" i="1" s="1"/>
  <c r="E78" i="1"/>
  <c r="E77" i="1"/>
  <c r="D5" i="3"/>
  <c r="B6" i="3"/>
  <c r="B19" i="3"/>
  <c r="D18" i="3"/>
  <c r="E17" i="5"/>
  <c r="F100" i="1" s="1"/>
  <c r="G100" i="1" s="1"/>
  <c r="D17" i="5"/>
  <c r="E99" i="1"/>
  <c r="E100" i="1"/>
  <c r="D14" i="5"/>
  <c r="F93" i="1" s="1"/>
  <c r="G93" i="1" s="1"/>
  <c r="E14" i="5"/>
  <c r="F94" i="1" s="1"/>
  <c r="G94" i="1" s="1"/>
  <c r="E93" i="1"/>
  <c r="E94" i="1"/>
  <c r="E9" i="5"/>
  <c r="F84" i="1" s="1"/>
  <c r="D9" i="5"/>
  <c r="F83" i="1" s="1"/>
  <c r="E84" i="1"/>
  <c r="E83" i="1"/>
  <c r="E5" i="5"/>
  <c r="F76" i="1" s="1"/>
  <c r="D5" i="5"/>
  <c r="F75" i="1" s="1"/>
  <c r="E76" i="1"/>
  <c r="E75" i="1"/>
  <c r="AG11" i="1"/>
  <c r="K11" i="1"/>
  <c r="D4" i="5"/>
  <c r="F73" i="1" s="1"/>
  <c r="G73" i="1" s="1"/>
  <c r="E4" i="5"/>
  <c r="F74" i="1" s="1"/>
  <c r="E74" i="1"/>
  <c r="E73" i="1"/>
  <c r="B147" i="1"/>
  <c r="C41" i="3"/>
  <c r="B41" i="5" s="1"/>
  <c r="A18" i="3"/>
  <c r="B5" i="5"/>
  <c r="C40" i="3"/>
  <c r="B40" i="5" s="1"/>
  <c r="C143" i="1"/>
  <c r="D144" i="1"/>
  <c r="D143" i="1"/>
  <c r="C144" i="1"/>
  <c r="B15" i="5"/>
  <c r="A29" i="3"/>
  <c r="A5" i="5"/>
  <c r="C97" i="1"/>
  <c r="D98" i="1"/>
  <c r="D97" i="1"/>
  <c r="C98" i="1"/>
  <c r="B42" i="3"/>
  <c r="A42" i="5" s="1"/>
  <c r="A4" i="5"/>
  <c r="B14" i="5"/>
  <c r="D8" i="5"/>
  <c r="F81" i="1" s="1"/>
  <c r="E8" i="5"/>
  <c r="F82" i="1" s="1"/>
  <c r="E81" i="1"/>
  <c r="E82" i="1"/>
  <c r="C99" i="1"/>
  <c r="D100" i="1"/>
  <c r="D99" i="1"/>
  <c r="C100" i="1"/>
  <c r="A6" i="5"/>
  <c r="C119" i="1"/>
  <c r="D120" i="1"/>
  <c r="D119" i="1"/>
  <c r="C120" i="1"/>
  <c r="C121" i="1"/>
  <c r="D122" i="1"/>
  <c r="D121" i="1"/>
  <c r="C122" i="1"/>
  <c r="B4" i="5"/>
  <c r="B3" i="5"/>
  <c r="C70" i="1"/>
  <c r="D70" i="1"/>
  <c r="D69" i="1"/>
  <c r="E2" i="5"/>
  <c r="F70" i="1" s="1"/>
  <c r="D2" i="5"/>
  <c r="F69" i="1" s="1"/>
  <c r="E70" i="1"/>
  <c r="E69" i="1"/>
  <c r="E3" i="5"/>
  <c r="F72" i="1" s="1"/>
  <c r="D3" i="5"/>
  <c r="F71" i="1" s="1"/>
  <c r="E72" i="1"/>
  <c r="E71" i="1"/>
  <c r="C117" i="1"/>
  <c r="D118" i="1"/>
  <c r="D117" i="1"/>
  <c r="C118" i="1"/>
  <c r="A27" i="5"/>
  <c r="C69" i="1"/>
  <c r="B38" i="5"/>
  <c r="A39" i="5"/>
  <c r="F99" i="1"/>
  <c r="G99" i="1" s="1"/>
  <c r="B149" i="1" l="1"/>
  <c r="B150" i="1"/>
  <c r="A149" i="1"/>
  <c r="A150" i="1"/>
  <c r="B144" i="1"/>
  <c r="A144" i="1"/>
  <c r="A143" i="1"/>
  <c r="B143" i="1"/>
  <c r="G71" i="1"/>
  <c r="G69" i="1"/>
  <c r="D73" i="1"/>
  <c r="C74" i="1"/>
  <c r="C73" i="1"/>
  <c r="D74" i="1"/>
  <c r="G81" i="1"/>
  <c r="A74" i="1"/>
  <c r="B74" i="1"/>
  <c r="B73" i="1"/>
  <c r="A73" i="1"/>
  <c r="A76" i="1"/>
  <c r="B76" i="1"/>
  <c r="B75" i="1"/>
  <c r="A75" i="1"/>
  <c r="C95" i="1"/>
  <c r="D96" i="1"/>
  <c r="D95" i="1"/>
  <c r="C96" i="1"/>
  <c r="D75" i="1"/>
  <c r="C76" i="1"/>
  <c r="C75" i="1"/>
  <c r="D76" i="1"/>
  <c r="C147" i="1"/>
  <c r="D148" i="1"/>
  <c r="D147" i="1"/>
  <c r="C148" i="1"/>
  <c r="G74" i="1"/>
  <c r="K12" i="1"/>
  <c r="AG12" i="1"/>
  <c r="G76" i="1"/>
  <c r="G84" i="1"/>
  <c r="D6" i="3"/>
  <c r="B6" i="5" s="1"/>
  <c r="B7" i="3"/>
  <c r="G78" i="1"/>
  <c r="D32" i="3"/>
  <c r="B33" i="3"/>
  <c r="C8" i="3"/>
  <c r="A9" i="3"/>
  <c r="C44" i="3"/>
  <c r="A45" i="3"/>
  <c r="G79" i="1"/>
  <c r="E19" i="3"/>
  <c r="C19" i="5" s="1"/>
  <c r="G20" i="3"/>
  <c r="C141" i="1"/>
  <c r="D142" i="1"/>
  <c r="D141" i="1"/>
  <c r="C142" i="1"/>
  <c r="B120" i="1"/>
  <c r="A120" i="1"/>
  <c r="A119" i="1"/>
  <c r="B119" i="1"/>
  <c r="G72" i="1"/>
  <c r="G70" i="1"/>
  <c r="D71" i="1"/>
  <c r="C72" i="1"/>
  <c r="C71" i="1"/>
  <c r="D72" i="1"/>
  <c r="A78" i="1"/>
  <c r="B78" i="1"/>
  <c r="B77" i="1"/>
  <c r="A77" i="1"/>
  <c r="G82" i="1"/>
  <c r="C93" i="1"/>
  <c r="D94" i="1"/>
  <c r="D93" i="1"/>
  <c r="C94" i="1"/>
  <c r="D42" i="3"/>
  <c r="B42" i="5" s="1"/>
  <c r="B43" i="3"/>
  <c r="A29" i="5"/>
  <c r="C29" i="3"/>
  <c r="B29" i="5" s="1"/>
  <c r="A30" i="3"/>
  <c r="C145" i="1"/>
  <c r="D146" i="1"/>
  <c r="D145" i="1"/>
  <c r="C146" i="1"/>
  <c r="A18" i="5"/>
  <c r="C18" i="3"/>
  <c r="B18" i="5" s="1"/>
  <c r="A19" i="3"/>
  <c r="G75" i="1"/>
  <c r="G83" i="1"/>
  <c r="B20" i="3"/>
  <c r="D19" i="3"/>
  <c r="D18" i="5"/>
  <c r="F101" i="1" s="1"/>
  <c r="E18" i="5"/>
  <c r="F102" i="1" s="1"/>
  <c r="E101" i="1"/>
  <c r="E102" i="1"/>
  <c r="G101" i="1" l="1"/>
  <c r="B21" i="3"/>
  <c r="D20" i="3"/>
  <c r="A19" i="5"/>
  <c r="C19" i="3"/>
  <c r="B19" i="5" s="1"/>
  <c r="A20" i="3"/>
  <c r="B102" i="1"/>
  <c r="A102" i="1"/>
  <c r="A101" i="1"/>
  <c r="B101" i="1"/>
  <c r="C123" i="1"/>
  <c r="D124" i="1"/>
  <c r="D123" i="1"/>
  <c r="C124" i="1"/>
  <c r="B44" i="3"/>
  <c r="D43" i="3"/>
  <c r="B43" i="5" s="1"/>
  <c r="A43" i="5"/>
  <c r="E19" i="5"/>
  <c r="F104" i="1" s="1"/>
  <c r="G104" i="1" s="1"/>
  <c r="D19" i="5"/>
  <c r="F103" i="1" s="1"/>
  <c r="E103" i="1"/>
  <c r="E104" i="1"/>
  <c r="A46" i="3"/>
  <c r="C45" i="3"/>
  <c r="D33" i="3"/>
  <c r="B34" i="3"/>
  <c r="D77" i="1"/>
  <c r="C78" i="1"/>
  <c r="C77" i="1"/>
  <c r="D78" i="1"/>
  <c r="G102" i="1"/>
  <c r="C101" i="1"/>
  <c r="D102" i="1"/>
  <c r="D101" i="1"/>
  <c r="C102" i="1"/>
  <c r="A30" i="5"/>
  <c r="A31" i="3"/>
  <c r="C30" i="3"/>
  <c r="B30" i="5" s="1"/>
  <c r="B124" i="1"/>
  <c r="A124" i="1"/>
  <c r="A123" i="1"/>
  <c r="B123" i="1"/>
  <c r="C149" i="1"/>
  <c r="D150" i="1"/>
  <c r="D149" i="1"/>
  <c r="C150" i="1"/>
  <c r="E20" i="3"/>
  <c r="C20" i="5" s="1"/>
  <c r="G21" i="3"/>
  <c r="C9" i="3"/>
  <c r="A10" i="3"/>
  <c r="D7" i="3"/>
  <c r="B7" i="5" s="1"/>
  <c r="B8" i="3"/>
  <c r="A7" i="5"/>
  <c r="AG13" i="1"/>
  <c r="K13" i="1"/>
  <c r="AG14" i="1" l="1"/>
  <c r="B80" i="1"/>
  <c r="A79" i="1"/>
  <c r="A80" i="1"/>
  <c r="B79" i="1"/>
  <c r="C80" i="1"/>
  <c r="D79" i="1"/>
  <c r="D80" i="1"/>
  <c r="C79" i="1"/>
  <c r="D20" i="5"/>
  <c r="F105" i="1" s="1"/>
  <c r="E20" i="5"/>
  <c r="F106" i="1" s="1"/>
  <c r="E105" i="1"/>
  <c r="E106" i="1"/>
  <c r="A31" i="5"/>
  <c r="A32" i="3"/>
  <c r="C31" i="3"/>
  <c r="B31" i="5" s="1"/>
  <c r="B35" i="3"/>
  <c r="D34" i="3"/>
  <c r="C46" i="3"/>
  <c r="A47" i="3"/>
  <c r="G103" i="1"/>
  <c r="A152" i="1"/>
  <c r="B152" i="1"/>
  <c r="B151" i="1"/>
  <c r="A151" i="1"/>
  <c r="B45" i="3"/>
  <c r="D44" i="3"/>
  <c r="B44" i="5" s="1"/>
  <c r="A44" i="5"/>
  <c r="C103" i="1"/>
  <c r="D104" i="1"/>
  <c r="D103" i="1"/>
  <c r="C104" i="1"/>
  <c r="K14" i="1"/>
  <c r="D8" i="3"/>
  <c r="B8" i="5" s="1"/>
  <c r="B9" i="3"/>
  <c r="A8" i="5"/>
  <c r="C10" i="3"/>
  <c r="A11" i="3"/>
  <c r="E21" i="3"/>
  <c r="C21" i="5" s="1"/>
  <c r="G22" i="3"/>
  <c r="C125" i="1"/>
  <c r="D126" i="1"/>
  <c r="D125" i="1"/>
  <c r="C126" i="1"/>
  <c r="B126" i="1"/>
  <c r="A126" i="1"/>
  <c r="A125" i="1"/>
  <c r="B125" i="1"/>
  <c r="C151" i="1"/>
  <c r="D152" i="1"/>
  <c r="D151" i="1"/>
  <c r="C152" i="1"/>
  <c r="A20" i="5"/>
  <c r="C20" i="3"/>
  <c r="B20" i="5" s="1"/>
  <c r="A21" i="3"/>
  <c r="B104" i="1"/>
  <c r="A104" i="1"/>
  <c r="A103" i="1"/>
  <c r="B103" i="1"/>
  <c r="B22" i="3"/>
  <c r="D21" i="3"/>
  <c r="A21" i="5" l="1"/>
  <c r="C21" i="3"/>
  <c r="B21" i="5" s="1"/>
  <c r="A22" i="3"/>
  <c r="B106" i="1"/>
  <c r="A106" i="1"/>
  <c r="A105" i="1"/>
  <c r="B105" i="1"/>
  <c r="E21" i="5"/>
  <c r="F108" i="1" s="1"/>
  <c r="D21" i="5"/>
  <c r="F107" i="1" s="1"/>
  <c r="E107" i="1"/>
  <c r="E108" i="1"/>
  <c r="B82" i="1"/>
  <c r="A82" i="1"/>
  <c r="A81" i="1"/>
  <c r="B81" i="1"/>
  <c r="C81" i="1"/>
  <c r="D81" i="1"/>
  <c r="C82" i="1"/>
  <c r="D82" i="1"/>
  <c r="C153" i="1"/>
  <c r="D154" i="1"/>
  <c r="D153" i="1"/>
  <c r="C154" i="1"/>
  <c r="C127" i="1"/>
  <c r="D128" i="1"/>
  <c r="D127" i="1"/>
  <c r="C128" i="1"/>
  <c r="B128" i="1"/>
  <c r="A128" i="1"/>
  <c r="A127" i="1"/>
  <c r="B127" i="1"/>
  <c r="G105" i="1"/>
  <c r="AG15" i="1"/>
  <c r="B23" i="3"/>
  <c r="D22" i="3"/>
  <c r="C105" i="1"/>
  <c r="D106" i="1"/>
  <c r="D105" i="1"/>
  <c r="C106" i="1"/>
  <c r="E22" i="3"/>
  <c r="C22" i="5" s="1"/>
  <c r="G23" i="3"/>
  <c r="C11" i="3"/>
  <c r="A12" i="3"/>
  <c r="D9" i="3"/>
  <c r="B9" i="5" s="1"/>
  <c r="B10" i="3"/>
  <c r="A9" i="5"/>
  <c r="K15" i="1"/>
  <c r="B153" i="1"/>
  <c r="A153" i="1"/>
  <c r="A154" i="1"/>
  <c r="B154" i="1"/>
  <c r="B46" i="3"/>
  <c r="D45" i="3"/>
  <c r="B45" i="5" s="1"/>
  <c r="A45" i="5"/>
  <c r="C47" i="3"/>
  <c r="A48" i="3"/>
  <c r="D35" i="3"/>
  <c r="B36" i="3"/>
  <c r="A32" i="5"/>
  <c r="A33" i="3"/>
  <c r="C32" i="3"/>
  <c r="B32" i="5" s="1"/>
  <c r="G106" i="1"/>
  <c r="A33" i="5" l="1"/>
  <c r="A34" i="3"/>
  <c r="C33" i="3"/>
  <c r="B33" i="5" s="1"/>
  <c r="B37" i="3"/>
  <c r="D37" i="3" s="1"/>
  <c r="D36" i="3"/>
  <c r="C48" i="3"/>
  <c r="A49" i="3"/>
  <c r="C155" i="1"/>
  <c r="D156" i="1"/>
  <c r="D155" i="1"/>
  <c r="C156" i="1"/>
  <c r="B84" i="1"/>
  <c r="A83" i="1"/>
  <c r="B83" i="1"/>
  <c r="A84" i="1"/>
  <c r="D84" i="1"/>
  <c r="C84" i="1"/>
  <c r="D83" i="1"/>
  <c r="C83" i="1"/>
  <c r="G24" i="3"/>
  <c r="E23" i="3"/>
  <c r="C23" i="5" s="1"/>
  <c r="G108" i="1"/>
  <c r="C107" i="1"/>
  <c r="D108" i="1"/>
  <c r="D107" i="1"/>
  <c r="C108" i="1"/>
  <c r="C129" i="1"/>
  <c r="D130" i="1"/>
  <c r="D129" i="1"/>
  <c r="C130" i="1"/>
  <c r="B130" i="1"/>
  <c r="A130" i="1"/>
  <c r="A129" i="1"/>
  <c r="B129" i="1"/>
  <c r="A155" i="1"/>
  <c r="B155" i="1"/>
  <c r="A156" i="1"/>
  <c r="B156" i="1"/>
  <c r="B47" i="3"/>
  <c r="D46" i="3"/>
  <c r="B46" i="5" s="1"/>
  <c r="A46" i="5"/>
  <c r="K16" i="1"/>
  <c r="D10" i="3"/>
  <c r="B10" i="5" s="1"/>
  <c r="B11" i="3"/>
  <c r="A10" i="5"/>
  <c r="C12" i="3"/>
  <c r="A13" i="3"/>
  <c r="D22" i="5"/>
  <c r="F109" i="1" s="1"/>
  <c r="E22" i="5"/>
  <c r="F110" i="1" s="1"/>
  <c r="E109" i="1"/>
  <c r="E110" i="1"/>
  <c r="D23" i="3"/>
  <c r="B24" i="3"/>
  <c r="AG16" i="1"/>
  <c r="G107" i="1"/>
  <c r="A22" i="5"/>
  <c r="C22" i="3"/>
  <c r="B22" i="5" s="1"/>
  <c r="A23" i="3"/>
  <c r="B108" i="1"/>
  <c r="A108" i="1"/>
  <c r="A107" i="1"/>
  <c r="B107" i="1"/>
  <c r="D24" i="3" l="1"/>
  <c r="B25" i="3"/>
  <c r="D25" i="3" s="1"/>
  <c r="G109" i="1"/>
  <c r="A85" i="1"/>
  <c r="B85" i="1"/>
  <c r="B86" i="1"/>
  <c r="A86" i="1"/>
  <c r="C85" i="1"/>
  <c r="D86" i="1"/>
  <c r="D85" i="1"/>
  <c r="C86" i="1"/>
  <c r="C157" i="1"/>
  <c r="D158" i="1"/>
  <c r="D157" i="1"/>
  <c r="C158" i="1"/>
  <c r="E23" i="5"/>
  <c r="F112" i="1" s="1"/>
  <c r="D23" i="5"/>
  <c r="F111" i="1" s="1"/>
  <c r="E111" i="1"/>
  <c r="E112" i="1"/>
  <c r="C131" i="1"/>
  <c r="D132" i="1"/>
  <c r="D131" i="1"/>
  <c r="C132" i="1"/>
  <c r="A131" i="1"/>
  <c r="B131" i="1"/>
  <c r="B132" i="1"/>
  <c r="A132" i="1"/>
  <c r="C109" i="1"/>
  <c r="D110" i="1"/>
  <c r="D109" i="1"/>
  <c r="C110" i="1"/>
  <c r="A23" i="5"/>
  <c r="C23" i="3"/>
  <c r="B23" i="5" s="1"/>
  <c r="A24" i="3"/>
  <c r="A109" i="1"/>
  <c r="B109" i="1"/>
  <c r="A110" i="1"/>
  <c r="B110" i="1"/>
  <c r="AG17" i="1"/>
  <c r="G110" i="1"/>
  <c r="C13" i="3"/>
  <c r="B12" i="3"/>
  <c r="D11" i="3"/>
  <c r="B11" i="5" s="1"/>
  <c r="A11" i="5"/>
  <c r="B158" i="1"/>
  <c r="A158" i="1"/>
  <c r="B157" i="1"/>
  <c r="A157" i="1"/>
  <c r="B48" i="3"/>
  <c r="D47" i="3"/>
  <c r="B47" i="5" s="1"/>
  <c r="A47" i="5"/>
  <c r="G25" i="3"/>
  <c r="E24" i="3"/>
  <c r="C24" i="5" s="1"/>
  <c r="C49" i="3"/>
  <c r="A34" i="5"/>
  <c r="A35" i="3"/>
  <c r="C34" i="3"/>
  <c r="B34" i="5" s="1"/>
  <c r="C133" i="1" l="1"/>
  <c r="D134" i="1"/>
  <c r="D133" i="1"/>
  <c r="C134" i="1"/>
  <c r="A133" i="1"/>
  <c r="B133" i="1"/>
  <c r="A134" i="1"/>
  <c r="B134" i="1"/>
  <c r="A35" i="5"/>
  <c r="A36" i="3"/>
  <c r="C35" i="3"/>
  <c r="B35" i="5" s="1"/>
  <c r="D24" i="5"/>
  <c r="F113" i="1" s="1"/>
  <c r="E24" i="5"/>
  <c r="F114" i="1" s="1"/>
  <c r="E113" i="1"/>
  <c r="E114" i="1"/>
  <c r="A159" i="1"/>
  <c r="B159" i="1"/>
  <c r="A160" i="1"/>
  <c r="B160" i="1"/>
  <c r="B49" i="3"/>
  <c r="D48" i="3"/>
  <c r="B48" i="5" s="1"/>
  <c r="A48" i="5"/>
  <c r="C87" i="1"/>
  <c r="D88" i="1"/>
  <c r="D87" i="1"/>
  <c r="C88" i="1"/>
  <c r="AG18" i="1"/>
  <c r="A24" i="5"/>
  <c r="C24" i="3"/>
  <c r="B24" i="5" s="1"/>
  <c r="A25" i="3"/>
  <c r="A111" i="1"/>
  <c r="B111" i="1"/>
  <c r="B112" i="1"/>
  <c r="A112" i="1"/>
  <c r="G111" i="1"/>
  <c r="G26" i="3"/>
  <c r="E25" i="3"/>
  <c r="C25" i="5" s="1"/>
  <c r="C159" i="1"/>
  <c r="D160" i="1"/>
  <c r="D159" i="1"/>
  <c r="C160" i="1"/>
  <c r="B88" i="1"/>
  <c r="A88" i="1"/>
  <c r="B87" i="1"/>
  <c r="A87" i="1"/>
  <c r="D12" i="3"/>
  <c r="B12" i="5" s="1"/>
  <c r="B13" i="3"/>
  <c r="A12" i="5"/>
  <c r="C111" i="1"/>
  <c r="D112" i="1"/>
  <c r="D111" i="1"/>
  <c r="C112" i="1"/>
  <c r="G112" i="1"/>
  <c r="B90" i="1" l="1"/>
  <c r="A90" i="1"/>
  <c r="A89" i="1"/>
  <c r="B89" i="1"/>
  <c r="C89" i="1"/>
  <c r="D90" i="1"/>
  <c r="D89" i="1"/>
  <c r="C90" i="1"/>
  <c r="E26" i="3"/>
  <c r="C26" i="5" s="1"/>
  <c r="G27" i="3"/>
  <c r="C113" i="1"/>
  <c r="D114" i="1"/>
  <c r="D113" i="1"/>
  <c r="C114" i="1"/>
  <c r="AG19" i="1"/>
  <c r="A161" i="1"/>
  <c r="B161" i="1"/>
  <c r="A162" i="1"/>
  <c r="B162" i="1"/>
  <c r="D49" i="3"/>
  <c r="B49" i="5" s="1"/>
  <c r="A49" i="5"/>
  <c r="G113" i="1"/>
  <c r="C135" i="1"/>
  <c r="D136" i="1"/>
  <c r="D135" i="1"/>
  <c r="C136" i="1"/>
  <c r="B136" i="1"/>
  <c r="A136" i="1"/>
  <c r="B135" i="1"/>
  <c r="A135" i="1"/>
  <c r="D13" i="3"/>
  <c r="B13" i="5" s="1"/>
  <c r="A13" i="5"/>
  <c r="E25" i="5"/>
  <c r="F116" i="1" s="1"/>
  <c r="D25" i="5"/>
  <c r="F115" i="1" s="1"/>
  <c r="E115" i="1"/>
  <c r="E116" i="1"/>
  <c r="A25" i="5"/>
  <c r="C25" i="3"/>
  <c r="B25" i="5" s="1"/>
  <c r="A113" i="1"/>
  <c r="B113" i="1"/>
  <c r="A114" i="1"/>
  <c r="B114" i="1"/>
  <c r="C161" i="1"/>
  <c r="D162" i="1"/>
  <c r="D161" i="1"/>
  <c r="C162" i="1"/>
  <c r="G114" i="1"/>
  <c r="A36" i="5"/>
  <c r="C36" i="3"/>
  <c r="B36" i="5" s="1"/>
  <c r="A37" i="3"/>
  <c r="C137" i="1" l="1"/>
  <c r="D138" i="1"/>
  <c r="D137" i="1"/>
  <c r="C138" i="1"/>
  <c r="B116" i="1"/>
  <c r="A116" i="1"/>
  <c r="A115" i="1"/>
  <c r="B115" i="1"/>
  <c r="G116" i="1"/>
  <c r="B92" i="1"/>
  <c r="A92" i="1"/>
  <c r="A91" i="1"/>
  <c r="B91" i="1"/>
  <c r="A163" i="1"/>
  <c r="B163" i="1"/>
  <c r="A164" i="1"/>
  <c r="B164" i="1"/>
  <c r="AG20" i="1"/>
  <c r="D26" i="5"/>
  <c r="F117" i="1" s="1"/>
  <c r="E26" i="5"/>
  <c r="F118" i="1" s="1"/>
  <c r="E117" i="1"/>
  <c r="E118" i="1"/>
  <c r="A37" i="5"/>
  <c r="C37" i="3"/>
  <c r="B37" i="5" s="1"/>
  <c r="B138" i="1"/>
  <c r="A138" i="1"/>
  <c r="B137" i="1"/>
  <c r="A137" i="1"/>
  <c r="C115" i="1"/>
  <c r="D116" i="1"/>
  <c r="D115" i="1"/>
  <c r="C116" i="1"/>
  <c r="G115" i="1"/>
  <c r="C91" i="1"/>
  <c r="D92" i="1"/>
  <c r="D91" i="1"/>
  <c r="C92" i="1"/>
  <c r="C163" i="1"/>
  <c r="D164" i="1"/>
  <c r="D163" i="1"/>
  <c r="C164" i="1"/>
  <c r="E27" i="3"/>
  <c r="C27" i="5" s="1"/>
  <c r="G28" i="3"/>
  <c r="E28" i="3" l="1"/>
  <c r="C28" i="5" s="1"/>
  <c r="G29" i="3"/>
  <c r="C139" i="1"/>
  <c r="Q10" i="1" s="1"/>
  <c r="D140" i="1"/>
  <c r="D139" i="1"/>
  <c r="C140" i="1"/>
  <c r="Q12" i="1" s="1"/>
  <c r="Q15" i="1"/>
  <c r="AE15" i="1" s="1"/>
  <c r="N15" i="1"/>
  <c r="G117" i="1"/>
  <c r="AG21" i="1"/>
  <c r="E27" i="5"/>
  <c r="F120" i="1" s="1"/>
  <c r="D27" i="5"/>
  <c r="F119" i="1" s="1"/>
  <c r="E119" i="1"/>
  <c r="E120" i="1"/>
  <c r="B140" i="1"/>
  <c r="A140" i="1"/>
  <c r="A139" i="1"/>
  <c r="AN15" i="1" s="1"/>
  <c r="AN15" i="6" s="1"/>
  <c r="B139" i="1"/>
  <c r="AU15" i="1"/>
  <c r="AU15" i="6" s="1"/>
  <c r="O15" i="1"/>
  <c r="Q13" i="1"/>
  <c r="M15" i="1"/>
  <c r="P15" i="1"/>
  <c r="G118" i="1"/>
  <c r="AM19" i="1"/>
  <c r="AM19" i="6" s="1"/>
  <c r="AU19" i="1"/>
  <c r="AU19" i="6" s="1"/>
  <c r="AI6" i="1"/>
  <c r="AN11" i="1"/>
  <c r="AN11" i="6" s="1"/>
  <c r="AN7" i="1"/>
  <c r="AN7" i="6" s="1"/>
  <c r="AU11" i="1"/>
  <c r="AU11" i="6" s="1"/>
  <c r="AM11" i="1"/>
  <c r="AM11" i="6" s="1"/>
  <c r="AV11" i="1"/>
  <c r="AV11" i="6" s="1"/>
  <c r="AN10" i="1"/>
  <c r="AN10" i="6" s="1"/>
  <c r="AN18" i="1"/>
  <c r="AN18" i="6" s="1"/>
  <c r="AM18" i="1"/>
  <c r="AM18" i="6" s="1"/>
  <c r="AV18" i="1"/>
  <c r="AV18" i="6" s="1"/>
  <c r="AM16" i="1"/>
  <c r="AM16" i="6" s="1"/>
  <c r="AM10" i="1"/>
  <c r="AM10" i="6" s="1"/>
  <c r="AQ7" i="1"/>
  <c r="AQ7" i="6" s="1"/>
  <c r="AM9" i="1"/>
  <c r="AM9" i="6" s="1"/>
  <c r="AU6" i="1"/>
  <c r="AU6" i="6" s="1"/>
  <c r="AV10" i="1"/>
  <c r="AV10" i="6" s="1"/>
  <c r="AM14" i="1"/>
  <c r="AM14" i="6" s="1"/>
  <c r="AJ6" i="1"/>
  <c r="AQ8" i="1"/>
  <c r="AQ8" i="6" s="1"/>
  <c r="AK7" i="1"/>
  <c r="AK7" i="6" s="1"/>
  <c r="AK6" i="1"/>
  <c r="AN6" i="1"/>
  <c r="AN13" i="1"/>
  <c r="AN13" i="6" s="1"/>
  <c r="AV16" i="1"/>
  <c r="AV16" i="6" s="1"/>
  <c r="AU8" i="1"/>
  <c r="AU8" i="6" s="1"/>
  <c r="AT7" i="1"/>
  <c r="AT7" i="6" s="1"/>
  <c r="AJ7" i="1"/>
  <c r="AJ7" i="6" s="1"/>
  <c r="AU7" i="1"/>
  <c r="AU7" i="6" s="1"/>
  <c r="AK8" i="1"/>
  <c r="AK8" i="6" s="1"/>
  <c r="AI8" i="1"/>
  <c r="AV13" i="1"/>
  <c r="AV13" i="6" s="1"/>
  <c r="AR8" i="1"/>
  <c r="AR8" i="6" s="1"/>
  <c r="AV9" i="1"/>
  <c r="AV9" i="6" s="1"/>
  <c r="AU9" i="1"/>
  <c r="AU9" i="6" s="1"/>
  <c r="AN8" i="1"/>
  <c r="AN8" i="6" s="1"/>
  <c r="AM7" i="1"/>
  <c r="AM7" i="6" s="1"/>
  <c r="AS8" i="1"/>
  <c r="AS8" i="6" s="1"/>
  <c r="AN14" i="1"/>
  <c r="AN14" i="6" s="1"/>
  <c r="AN17" i="1"/>
  <c r="AN17" i="6" s="1"/>
  <c r="AM17" i="1"/>
  <c r="AM17" i="6" s="1"/>
  <c r="AU18" i="1"/>
  <c r="AU18" i="6" s="1"/>
  <c r="AN16" i="1"/>
  <c r="AN16" i="6" s="1"/>
  <c r="AV12" i="1"/>
  <c r="AV12" i="6" s="1"/>
  <c r="AQ6" i="1"/>
  <c r="AQ6" i="6" s="1"/>
  <c r="AR6" i="1"/>
  <c r="AR6" i="6" s="1"/>
  <c r="AS6" i="1"/>
  <c r="AS6" i="6" s="1"/>
  <c r="AL8" i="1"/>
  <c r="AL8" i="6" s="1"/>
  <c r="AL7" i="1"/>
  <c r="AL7" i="6" s="1"/>
  <c r="AM12" i="1"/>
  <c r="AM12" i="6" s="1"/>
  <c r="AJ8" i="1"/>
  <c r="AJ8" i="6" s="1"/>
  <c r="AM8" i="1"/>
  <c r="AM8" i="6" s="1"/>
  <c r="AU10" i="1"/>
  <c r="AU10" i="6" s="1"/>
  <c r="AI7" i="1"/>
  <c r="AT8" i="1"/>
  <c r="AT8" i="6" s="1"/>
  <c r="AM13" i="1"/>
  <c r="AM13" i="6" s="1"/>
  <c r="AU16" i="1"/>
  <c r="AU16" i="6" s="1"/>
  <c r="AM6" i="1"/>
  <c r="AV7" i="1"/>
  <c r="AV7" i="6" s="1"/>
  <c r="AN9" i="1"/>
  <c r="AN9" i="6" s="1"/>
  <c r="AU12" i="1"/>
  <c r="AU12" i="6" s="1"/>
  <c r="AV8" i="1"/>
  <c r="AV8" i="6" s="1"/>
  <c r="AL6" i="1"/>
  <c r="AU14" i="1"/>
  <c r="AU14" i="6" s="1"/>
  <c r="AV6" i="1"/>
  <c r="AV6" i="6" s="1"/>
  <c r="AT6" i="1"/>
  <c r="AT6" i="6" s="1"/>
  <c r="AN12" i="1"/>
  <c r="AN12" i="6" s="1"/>
  <c r="AR7" i="1"/>
  <c r="AR7" i="6" s="1"/>
  <c r="AS7" i="1"/>
  <c r="AS7" i="6" s="1"/>
  <c r="AV14" i="1"/>
  <c r="AV14" i="6" s="1"/>
  <c r="AU13" i="1"/>
  <c r="AU13" i="6" s="1"/>
  <c r="AU17" i="1"/>
  <c r="AU17" i="6" s="1"/>
  <c r="Q12" i="6" l="1"/>
  <c r="AE12" i="1"/>
  <c r="Q10" i="6"/>
  <c r="AE10" i="1"/>
  <c r="AM6" i="6"/>
  <c r="AN6" i="6"/>
  <c r="AJ6" i="6"/>
  <c r="AI6" i="6"/>
  <c r="AH6" i="1"/>
  <c r="P15" i="7"/>
  <c r="AD15" i="1"/>
  <c r="O15" i="7"/>
  <c r="AC15" i="1"/>
  <c r="G119" i="1"/>
  <c r="AN19" i="1"/>
  <c r="AN19" i="6" s="1"/>
  <c r="AU20" i="1"/>
  <c r="AU20" i="6" s="1"/>
  <c r="AK21" i="1"/>
  <c r="AK21" i="6" s="1"/>
  <c r="AV21" i="1"/>
  <c r="AV21" i="6" s="1"/>
  <c r="AS21" i="1"/>
  <c r="AS21" i="6" s="1"/>
  <c r="AL21" i="1"/>
  <c r="AL21" i="6" s="1"/>
  <c r="AG22" i="1"/>
  <c r="AM21" i="1"/>
  <c r="AM21" i="6" s="1"/>
  <c r="AN21" i="1"/>
  <c r="AN21" i="6" s="1"/>
  <c r="AI21" i="1"/>
  <c r="AR21" i="1"/>
  <c r="AR21" i="6" s="1"/>
  <c r="AT21" i="1"/>
  <c r="AT21" i="6" s="1"/>
  <c r="AJ21" i="1"/>
  <c r="AJ21" i="6" s="1"/>
  <c r="AQ21" i="1"/>
  <c r="AQ21" i="6" s="1"/>
  <c r="AU21" i="1"/>
  <c r="AU21" i="6" s="1"/>
  <c r="AM15" i="1"/>
  <c r="AM15" i="6" s="1"/>
  <c r="Q14" i="1"/>
  <c r="O16" i="1"/>
  <c r="M16" i="1"/>
  <c r="M6" i="1"/>
  <c r="P11" i="1"/>
  <c r="Q8" i="1"/>
  <c r="N6" i="1"/>
  <c r="N11" i="1"/>
  <c r="O11" i="1"/>
  <c r="Q9" i="1"/>
  <c r="M7" i="1"/>
  <c r="O6" i="1"/>
  <c r="D28" i="5"/>
  <c r="F121" i="1" s="1"/>
  <c r="E28" i="5"/>
  <c r="F122" i="1" s="1"/>
  <c r="E121" i="1"/>
  <c r="E122" i="1"/>
  <c r="AL6" i="6"/>
  <c r="AI7" i="6"/>
  <c r="AH7" i="1"/>
  <c r="AI8" i="6"/>
  <c r="AH8" i="1"/>
  <c r="AK6" i="6"/>
  <c r="M15" i="7"/>
  <c r="L15" i="1"/>
  <c r="AA15" i="1"/>
  <c r="Q13" i="6"/>
  <c r="AE13" i="1"/>
  <c r="AV15" i="1"/>
  <c r="AV15" i="6" s="1"/>
  <c r="AV17" i="1"/>
  <c r="AV17" i="6" s="1"/>
  <c r="G120" i="1"/>
  <c r="AV20" i="1"/>
  <c r="AV20" i="6" s="1"/>
  <c r="AN20" i="1"/>
  <c r="AN20" i="6" s="1"/>
  <c r="AM20" i="1"/>
  <c r="AM20" i="6" s="1"/>
  <c r="N15" i="7"/>
  <c r="AB15" i="1"/>
  <c r="Q16" i="1"/>
  <c r="AE16" i="1" s="1"/>
  <c r="N16" i="1"/>
  <c r="P16" i="1"/>
  <c r="P7" i="1"/>
  <c r="M11" i="1"/>
  <c r="P6" i="1"/>
  <c r="N7" i="1"/>
  <c r="Q7" i="1"/>
  <c r="AE7" i="1" s="1"/>
  <c r="Q11" i="1"/>
  <c r="O7" i="1"/>
  <c r="Q6" i="1"/>
  <c r="G30" i="3"/>
  <c r="E29" i="3"/>
  <c r="C29" i="5" s="1"/>
  <c r="AV19" i="1"/>
  <c r="AV19" i="6" s="1"/>
  <c r="O7" i="7" l="1"/>
  <c r="AC7" i="1"/>
  <c r="P6" i="7"/>
  <c r="AD6" i="7" s="1"/>
  <c r="AD6" i="1"/>
  <c r="N16" i="7"/>
  <c r="AB16" i="1"/>
  <c r="E29" i="5"/>
  <c r="F124" i="1" s="1"/>
  <c r="D29" i="5"/>
  <c r="F123" i="1" s="1"/>
  <c r="E123" i="1"/>
  <c r="E124" i="1"/>
  <c r="AE6" i="1"/>
  <c r="Q5" i="1"/>
  <c r="Q11" i="6"/>
  <c r="AE11" i="1"/>
  <c r="N7" i="7"/>
  <c r="AB7" i="1"/>
  <c r="M11" i="7"/>
  <c r="M11" i="6"/>
  <c r="AA11" i="1"/>
  <c r="AA11" i="6" s="1"/>
  <c r="L11" i="1"/>
  <c r="P16" i="7"/>
  <c r="AD16" i="1"/>
  <c r="AB15" i="7"/>
  <c r="AA15" i="7"/>
  <c r="G121" i="1"/>
  <c r="M7" i="7"/>
  <c r="L7" i="1"/>
  <c r="AA7" i="1"/>
  <c r="O11" i="7"/>
  <c r="O11" i="6"/>
  <c r="AC11" i="1"/>
  <c r="AC11" i="6" s="1"/>
  <c r="N6" i="7"/>
  <c r="AB6" i="1"/>
  <c r="P11" i="7"/>
  <c r="P11" i="6"/>
  <c r="AD11" i="1"/>
  <c r="AD11" i="6" s="1"/>
  <c r="M16" i="7"/>
  <c r="AA16" i="1"/>
  <c r="L16" i="1"/>
  <c r="O16" i="7"/>
  <c r="AC16" i="1"/>
  <c r="AI21" i="6"/>
  <c r="AH21" i="1"/>
  <c r="AH6" i="6"/>
  <c r="AP6" i="1"/>
  <c r="AP6" i="6" s="1"/>
  <c r="E30" i="3"/>
  <c r="C30" i="5" s="1"/>
  <c r="G31" i="3"/>
  <c r="P7" i="7"/>
  <c r="AD7" i="1"/>
  <c r="L15" i="7"/>
  <c r="S15" i="1"/>
  <c r="L15" i="6"/>
  <c r="AP8" i="1"/>
  <c r="AP8" i="6" s="1"/>
  <c r="AH8" i="6"/>
  <c r="AH7" i="6"/>
  <c r="AP7" i="1"/>
  <c r="AP7" i="6" s="1"/>
  <c r="G122" i="1"/>
  <c r="O6" i="7"/>
  <c r="AC6" i="1"/>
  <c r="Q9" i="6"/>
  <c r="AE9" i="1"/>
  <c r="N11" i="7"/>
  <c r="N11" i="6"/>
  <c r="AB11" i="1"/>
  <c r="AB11" i="6" s="1"/>
  <c r="AE8" i="1"/>
  <c r="Q8" i="6"/>
  <c r="M6" i="7"/>
  <c r="L6" i="1"/>
  <c r="AA6" i="1"/>
  <c r="Q14" i="6"/>
  <c r="AE14" i="1"/>
  <c r="AU22" i="1"/>
  <c r="AU22" i="6" s="1"/>
  <c r="AV22" i="1"/>
  <c r="AV22" i="6" s="1"/>
  <c r="AN22" i="1"/>
  <c r="AN22" i="6" s="1"/>
  <c r="AG23" i="1"/>
  <c r="AM22" i="1"/>
  <c r="AM22" i="6" s="1"/>
  <c r="AC15" i="7"/>
  <c r="AD15" i="7"/>
  <c r="AN23" i="1" l="1"/>
  <c r="AN23" i="6" s="1"/>
  <c r="AV23" i="1"/>
  <c r="AV23" i="6" s="1"/>
  <c r="AM23" i="1"/>
  <c r="AM23" i="6" s="1"/>
  <c r="AG24" i="1"/>
  <c r="AU23" i="1"/>
  <c r="AU23" i="6" s="1"/>
  <c r="L6" i="7"/>
  <c r="S6" i="1"/>
  <c r="L6" i="6"/>
  <c r="AB11" i="7"/>
  <c r="L29" i="7"/>
  <c r="L43" i="7" s="1"/>
  <c r="S15" i="7"/>
  <c r="AD7" i="7"/>
  <c r="D30" i="5"/>
  <c r="F125" i="1" s="1"/>
  <c r="E30" i="5"/>
  <c r="F126" i="1" s="1"/>
  <c r="E125" i="1"/>
  <c r="E126" i="1"/>
  <c r="AC16" i="7"/>
  <c r="AD11" i="7"/>
  <c r="AC11" i="7"/>
  <c r="L7" i="7"/>
  <c r="S7" i="1"/>
  <c r="L7" i="6"/>
  <c r="AD16" i="7"/>
  <c r="AA11" i="7"/>
  <c r="AB7" i="7"/>
  <c r="G124" i="1"/>
  <c r="AB16" i="7"/>
  <c r="AA6" i="7"/>
  <c r="AC6" i="7"/>
  <c r="S15" i="6"/>
  <c r="V15" i="1"/>
  <c r="T15" i="1"/>
  <c r="Z15" i="1"/>
  <c r="Z15" i="6" s="1"/>
  <c r="W15" i="1"/>
  <c r="U15" i="1"/>
  <c r="X15" i="1"/>
  <c r="G32" i="3"/>
  <c r="E31" i="3"/>
  <c r="C31" i="5" s="1"/>
  <c r="AP21" i="1"/>
  <c r="AH21" i="6"/>
  <c r="AP21" i="6" s="1"/>
  <c r="L16" i="7"/>
  <c r="L16" i="6"/>
  <c r="S16" i="1"/>
  <c r="AA16" i="7"/>
  <c r="AB6" i="7"/>
  <c r="AA7" i="7"/>
  <c r="L11" i="7"/>
  <c r="L11" i="6"/>
  <c r="S11" i="6" s="1"/>
  <c r="Z11" i="6" s="1"/>
  <c r="S11" i="1"/>
  <c r="Q5" i="6"/>
  <c r="X5" i="6" s="1"/>
  <c r="X5" i="1"/>
  <c r="AE5" i="1" s="1"/>
  <c r="AE5" i="6" s="1"/>
  <c r="G123" i="1"/>
  <c r="AC7" i="7"/>
  <c r="X11" i="1" l="1"/>
  <c r="T11" i="1"/>
  <c r="T11" i="6" s="1"/>
  <c r="W11" i="1"/>
  <c r="W11" i="6" s="1"/>
  <c r="Z11" i="1"/>
  <c r="U11" i="1"/>
  <c r="U11" i="6" s="1"/>
  <c r="V11" i="1"/>
  <c r="V11" i="6" s="1"/>
  <c r="L21" i="7"/>
  <c r="L35" i="7" s="1"/>
  <c r="S7" i="7"/>
  <c r="G126" i="1"/>
  <c r="V15" i="7"/>
  <c r="Z15" i="7"/>
  <c r="U15" i="7"/>
  <c r="T15" i="7"/>
  <c r="W15" i="7"/>
  <c r="L20" i="7"/>
  <c r="L34" i="7" s="1"/>
  <c r="S6" i="7"/>
  <c r="E32" i="3"/>
  <c r="C32" i="5" s="1"/>
  <c r="G33" i="3"/>
  <c r="W7" i="1"/>
  <c r="X7" i="1"/>
  <c r="S7" i="6"/>
  <c r="Z7" i="1"/>
  <c r="Z7" i="6" s="1"/>
  <c r="V7" i="1"/>
  <c r="T7" i="1"/>
  <c r="U7" i="1"/>
  <c r="G125" i="1"/>
  <c r="L71" i="7"/>
  <c r="S71" i="7" s="1"/>
  <c r="L57" i="7"/>
  <c r="S43" i="7"/>
  <c r="S6" i="6"/>
  <c r="U6" i="1"/>
  <c r="W6" i="1"/>
  <c r="V6" i="1"/>
  <c r="Z6" i="1"/>
  <c r="Z6" i="6" s="1"/>
  <c r="T6" i="1"/>
  <c r="X6" i="1"/>
  <c r="AV24" i="1"/>
  <c r="AV24" i="6" s="1"/>
  <c r="AG25" i="1"/>
  <c r="AU24" i="1"/>
  <c r="AU24" i="6" s="1"/>
  <c r="AN24" i="1"/>
  <c r="AM24" i="1"/>
  <c r="L25" i="7"/>
  <c r="L39" i="7" s="1"/>
  <c r="S11" i="7"/>
  <c r="S16" i="6"/>
  <c r="X16" i="1"/>
  <c r="T16" i="1"/>
  <c r="Z16" i="1"/>
  <c r="Z16" i="6" s="1"/>
  <c r="W16" i="1"/>
  <c r="V16" i="1"/>
  <c r="U16" i="1"/>
  <c r="L30" i="7"/>
  <c r="L44" i="7" s="1"/>
  <c r="S16" i="7"/>
  <c r="E31" i="5"/>
  <c r="F128" i="1" s="1"/>
  <c r="D31" i="5"/>
  <c r="F127" i="1" s="1"/>
  <c r="E127" i="1"/>
  <c r="E128" i="1"/>
  <c r="G127" i="1" l="1"/>
  <c r="V16" i="7"/>
  <c r="Z16" i="7"/>
  <c r="U16" i="7"/>
  <c r="T16" i="7"/>
  <c r="W16" i="7"/>
  <c r="S39" i="7"/>
  <c r="L67" i="7"/>
  <c r="S67" i="7" s="1"/>
  <c r="L53" i="7"/>
  <c r="AN24" i="6"/>
  <c r="AN25" i="1"/>
  <c r="AN25" i="6" s="1"/>
  <c r="AM25" i="1"/>
  <c r="AM25" i="6" s="1"/>
  <c r="AV25" i="1"/>
  <c r="AV25" i="6" s="1"/>
  <c r="AU25" i="1"/>
  <c r="AU25" i="6" s="1"/>
  <c r="AG26" i="1"/>
  <c r="G34" i="3"/>
  <c r="E33" i="3"/>
  <c r="C33" i="5" s="1"/>
  <c r="L62" i="7"/>
  <c r="S62" i="7" s="1"/>
  <c r="S34" i="7"/>
  <c r="L48" i="7"/>
  <c r="V7" i="7"/>
  <c r="Z7" i="7"/>
  <c r="U7" i="7"/>
  <c r="T7" i="7"/>
  <c r="W7" i="7"/>
  <c r="G128" i="1"/>
  <c r="L72" i="7"/>
  <c r="S72" i="7" s="1"/>
  <c r="S44" i="7"/>
  <c r="L58" i="7"/>
  <c r="T11" i="7"/>
  <c r="W11" i="7"/>
  <c r="V11" i="7"/>
  <c r="Z11" i="7"/>
  <c r="U11" i="7"/>
  <c r="AM24" i="6"/>
  <c r="Z71" i="7"/>
  <c r="D32" i="5"/>
  <c r="F129" i="1" s="1"/>
  <c r="E32" i="5"/>
  <c r="F130" i="1" s="1"/>
  <c r="E129" i="1"/>
  <c r="E130" i="1"/>
  <c r="T6" i="7"/>
  <c r="W6" i="7"/>
  <c r="V6" i="7"/>
  <c r="Z6" i="7"/>
  <c r="U6" i="7"/>
  <c r="L63" i="7"/>
  <c r="S63" i="7" s="1"/>
  <c r="L49" i="7"/>
  <c r="S35" i="7"/>
  <c r="G130" i="1" l="1"/>
  <c r="Z63" i="7"/>
  <c r="G129" i="1"/>
  <c r="Z72" i="7"/>
  <c r="Z62" i="7"/>
  <c r="E34" i="3"/>
  <c r="C34" i="5" s="1"/>
  <c r="G35" i="3"/>
  <c r="E33" i="5"/>
  <c r="F132" i="1" s="1"/>
  <c r="D33" i="5"/>
  <c r="F131" i="1" s="1"/>
  <c r="E131" i="1"/>
  <c r="E132" i="1"/>
  <c r="AG27" i="1"/>
  <c r="AM26" i="1"/>
  <c r="AV26" i="1"/>
  <c r="AV26" i="6" s="1"/>
  <c r="AU26" i="1"/>
  <c r="AU26" i="6" s="1"/>
  <c r="AN26" i="1"/>
  <c r="AN26" i="6" s="1"/>
  <c r="Z67" i="7"/>
  <c r="AM27" i="1" l="1"/>
  <c r="AM27" i="6" s="1"/>
  <c r="AV27" i="1"/>
  <c r="AV27" i="6" s="1"/>
  <c r="AU27" i="1"/>
  <c r="AU27" i="6" s="1"/>
  <c r="AN27" i="1"/>
  <c r="AN27" i="6" s="1"/>
  <c r="AG28" i="1"/>
  <c r="G132" i="1"/>
  <c r="G36" i="3"/>
  <c r="E35" i="3"/>
  <c r="C35" i="5" s="1"/>
  <c r="AM26" i="6"/>
  <c r="G131" i="1"/>
  <c r="D34" i="5"/>
  <c r="F133" i="1" s="1"/>
  <c r="E34" i="5"/>
  <c r="F134" i="1" s="1"/>
  <c r="E133" i="1"/>
  <c r="E134" i="1"/>
  <c r="G134" i="1" l="1"/>
  <c r="G133" i="1"/>
  <c r="E35" i="5"/>
  <c r="F136" i="1" s="1"/>
  <c r="D35" i="5"/>
  <c r="F135" i="1" s="1"/>
  <c r="E135" i="1"/>
  <c r="E136" i="1"/>
  <c r="G37" i="3"/>
  <c r="E36" i="3"/>
  <c r="C36" i="5" s="1"/>
  <c r="AU28" i="1"/>
  <c r="AU28" i="6" s="1"/>
  <c r="AN28" i="1"/>
  <c r="AN28" i="6" s="1"/>
  <c r="AV28" i="1"/>
  <c r="AV28" i="6" s="1"/>
  <c r="AM28" i="1"/>
  <c r="AM28" i="6" s="1"/>
  <c r="AG29" i="1"/>
  <c r="G38" i="3" l="1"/>
  <c r="E37" i="3"/>
  <c r="C37" i="5" s="1"/>
  <c r="G136" i="1"/>
  <c r="AU29" i="1"/>
  <c r="AU29" i="6" s="1"/>
  <c r="AM29" i="1"/>
  <c r="AM29" i="6" s="1"/>
  <c r="AN29" i="1"/>
  <c r="AN29" i="6" s="1"/>
  <c r="AG30" i="1"/>
  <c r="AV29" i="1"/>
  <c r="AV29" i="6" s="1"/>
  <c r="D36" i="5"/>
  <c r="F137" i="1" s="1"/>
  <c r="E36" i="5"/>
  <c r="F138" i="1" s="1"/>
  <c r="E137" i="1"/>
  <c r="E138" i="1"/>
  <c r="G135" i="1"/>
  <c r="G137" i="1" l="1"/>
  <c r="G138" i="1"/>
  <c r="AM30" i="1"/>
  <c r="AM30" i="6" s="1"/>
  <c r="AU30" i="1"/>
  <c r="AU30" i="6" s="1"/>
  <c r="AV30" i="1"/>
  <c r="AV30" i="6" s="1"/>
  <c r="AG31" i="1"/>
  <c r="AN30" i="1"/>
  <c r="AN30" i="6" s="1"/>
  <c r="E37" i="5"/>
  <c r="F140" i="1" s="1"/>
  <c r="D37" i="5"/>
  <c r="F139" i="1" s="1"/>
  <c r="E139" i="1"/>
  <c r="E140" i="1"/>
  <c r="G39" i="3"/>
  <c r="E38" i="3"/>
  <c r="C38" i="5" s="1"/>
  <c r="G40" i="3" l="1"/>
  <c r="E39" i="3"/>
  <c r="C39" i="5" s="1"/>
  <c r="G139" i="1"/>
  <c r="D38" i="5"/>
  <c r="F141" i="1" s="1"/>
  <c r="E38" i="5"/>
  <c r="F142" i="1" s="1"/>
  <c r="E141" i="1"/>
  <c r="E142" i="1"/>
  <c r="G140" i="1"/>
  <c r="AV31" i="1"/>
  <c r="AV31" i="6" s="1"/>
  <c r="AU31" i="1"/>
  <c r="AU31" i="6" s="1"/>
  <c r="AN31" i="1"/>
  <c r="AN31" i="6" s="1"/>
  <c r="AM31" i="1"/>
  <c r="AM31" i="6" s="1"/>
  <c r="AG32" i="1"/>
  <c r="G142" i="1" l="1"/>
  <c r="E39" i="5"/>
  <c r="F144" i="1" s="1"/>
  <c r="D39" i="5"/>
  <c r="F143" i="1" s="1"/>
  <c r="E143" i="1"/>
  <c r="E144" i="1"/>
  <c r="AG33" i="1"/>
  <c r="AM32" i="1"/>
  <c r="AM32" i="6" s="1"/>
  <c r="AN32" i="1"/>
  <c r="AN32" i="6" s="1"/>
  <c r="AU32" i="1"/>
  <c r="AU32" i="6" s="1"/>
  <c r="AV32" i="1"/>
  <c r="AV32" i="6" s="1"/>
  <c r="G141" i="1"/>
  <c r="G41" i="3"/>
  <c r="E40" i="3"/>
  <c r="C40" i="5" s="1"/>
  <c r="G143" i="1" l="1"/>
  <c r="G42" i="3"/>
  <c r="E41" i="3"/>
  <c r="C41" i="5" s="1"/>
  <c r="D40" i="5"/>
  <c r="F145" i="1" s="1"/>
  <c r="E40" i="5"/>
  <c r="F146" i="1" s="1"/>
  <c r="E145" i="1"/>
  <c r="E146" i="1"/>
  <c r="AM33" i="1"/>
  <c r="AM33" i="6" s="1"/>
  <c r="AV33" i="1"/>
  <c r="AV33" i="6" s="1"/>
  <c r="AN33" i="1"/>
  <c r="AN33" i="6" s="1"/>
  <c r="AU33" i="1"/>
  <c r="AU33" i="6" s="1"/>
  <c r="AG34" i="1"/>
  <c r="G144" i="1"/>
  <c r="AN34" i="1" l="1"/>
  <c r="AN34" i="6" s="1"/>
  <c r="AR34" i="1"/>
  <c r="AR34" i="6" s="1"/>
  <c r="AJ34" i="1"/>
  <c r="AJ34" i="6" s="1"/>
  <c r="AS34" i="1"/>
  <c r="AS34" i="6" s="1"/>
  <c r="AU34" i="1"/>
  <c r="AU34" i="6" s="1"/>
  <c r="AK34" i="1"/>
  <c r="AK34" i="6" s="1"/>
  <c r="AQ34" i="1"/>
  <c r="AQ34" i="6" s="1"/>
  <c r="AV34" i="1"/>
  <c r="AV34" i="6" s="1"/>
  <c r="AM34" i="1"/>
  <c r="AM34" i="6" s="1"/>
  <c r="AG35" i="1"/>
  <c r="AT34" i="1"/>
  <c r="AT34" i="6" s="1"/>
  <c r="AI34" i="1"/>
  <c r="AL34" i="1"/>
  <c r="AL34" i="6" s="1"/>
  <c r="G146" i="1"/>
  <c r="E41" i="5"/>
  <c r="F148" i="1" s="1"/>
  <c r="D41" i="5"/>
  <c r="F147" i="1" s="1"/>
  <c r="E147" i="1"/>
  <c r="E148" i="1"/>
  <c r="G145" i="1"/>
  <c r="G43" i="3"/>
  <c r="E42" i="3"/>
  <c r="C42" i="5" s="1"/>
  <c r="D42" i="5" l="1"/>
  <c r="F149" i="1" s="1"/>
  <c r="E42" i="5"/>
  <c r="F150" i="1" s="1"/>
  <c r="E149" i="1"/>
  <c r="E150" i="1"/>
  <c r="G148" i="1"/>
  <c r="AI34" i="6"/>
  <c r="AH34" i="1"/>
  <c r="AT35" i="1"/>
  <c r="AT35" i="6" s="1"/>
  <c r="AK35" i="1"/>
  <c r="AK35" i="6" s="1"/>
  <c r="AR35" i="1"/>
  <c r="AR35" i="6" s="1"/>
  <c r="AV35" i="1"/>
  <c r="AV35" i="6" s="1"/>
  <c r="AJ35" i="1"/>
  <c r="AJ35" i="6" s="1"/>
  <c r="AS35" i="1"/>
  <c r="AS35" i="6" s="1"/>
  <c r="AG36" i="1"/>
  <c r="AL35" i="1"/>
  <c r="AL35" i="6" s="1"/>
  <c r="AU35" i="1"/>
  <c r="AU35" i="6" s="1"/>
  <c r="AI35" i="1"/>
  <c r="AN35" i="1"/>
  <c r="AN35" i="6" s="1"/>
  <c r="AQ35" i="1"/>
  <c r="AQ35" i="6" s="1"/>
  <c r="AM35" i="1"/>
  <c r="AM35" i="6" s="1"/>
  <c r="G44" i="3"/>
  <c r="E43" i="3"/>
  <c r="C43" i="5" s="1"/>
  <c r="G147" i="1"/>
  <c r="AI35" i="6" l="1"/>
  <c r="AH35" i="1"/>
  <c r="AP34" i="1"/>
  <c r="AP34" i="6" s="1"/>
  <c r="AH34" i="6"/>
  <c r="G150" i="1"/>
  <c r="G45" i="3"/>
  <c r="E44" i="3"/>
  <c r="C44" i="5" s="1"/>
  <c r="E43" i="5"/>
  <c r="F152" i="1" s="1"/>
  <c r="D43" i="5"/>
  <c r="F151" i="1" s="1"/>
  <c r="E151" i="1"/>
  <c r="E152" i="1"/>
  <c r="AR36" i="1"/>
  <c r="AR36" i="6" s="1"/>
  <c r="AV36" i="1"/>
  <c r="AV36" i="6" s="1"/>
  <c r="AS36" i="1"/>
  <c r="AS36" i="6" s="1"/>
  <c r="AM36" i="1"/>
  <c r="AJ36" i="1"/>
  <c r="AJ36" i="6" s="1"/>
  <c r="AL36" i="1"/>
  <c r="AL36" i="6" s="1"/>
  <c r="AT36" i="1"/>
  <c r="AT36" i="6" s="1"/>
  <c r="AI36" i="1"/>
  <c r="AU36" i="1"/>
  <c r="AU36" i="6" s="1"/>
  <c r="AN36" i="1"/>
  <c r="AQ36" i="1"/>
  <c r="AQ36" i="6" s="1"/>
  <c r="AK36" i="1"/>
  <c r="AK36" i="6" s="1"/>
  <c r="G149" i="1"/>
  <c r="G152" i="1" l="1"/>
  <c r="D44" i="5"/>
  <c r="F153" i="1" s="1"/>
  <c r="E44" i="5"/>
  <c r="F154" i="1" s="1"/>
  <c r="E153" i="1"/>
  <c r="E154" i="1"/>
  <c r="AP35" i="1"/>
  <c r="AP35" i="6" s="1"/>
  <c r="AH35" i="6"/>
  <c r="AN36" i="6"/>
  <c r="AN5" i="1"/>
  <c r="AI36" i="6"/>
  <c r="AH36" i="1"/>
  <c r="AM36" i="6"/>
  <c r="AM5" i="1"/>
  <c r="G151" i="1"/>
  <c r="G46" i="3"/>
  <c r="E45" i="3"/>
  <c r="C45" i="5" s="1"/>
  <c r="E45" i="5" l="1"/>
  <c r="F156" i="1" s="1"/>
  <c r="D45" i="5"/>
  <c r="F155" i="1" s="1"/>
  <c r="E155" i="1"/>
  <c r="E156" i="1"/>
  <c r="G47" i="3"/>
  <c r="E46" i="3"/>
  <c r="C46" i="5" s="1"/>
  <c r="G154" i="1"/>
  <c r="AM5" i="6"/>
  <c r="AU5" i="6" s="1"/>
  <c r="AU5" i="1"/>
  <c r="AP36" i="1"/>
  <c r="AP36" i="6" s="1"/>
  <c r="AH36" i="6"/>
  <c r="AV5" i="1"/>
  <c r="AN5" i="6"/>
  <c r="AV5" i="6" s="1"/>
  <c r="G153" i="1"/>
  <c r="D46" i="5" l="1"/>
  <c r="F157" i="1" s="1"/>
  <c r="E46" i="5"/>
  <c r="F158" i="1" s="1"/>
  <c r="E157" i="1"/>
  <c r="E158" i="1"/>
  <c r="G155" i="1"/>
  <c r="G48" i="3"/>
  <c r="E47" i="3"/>
  <c r="C47" i="5" s="1"/>
  <c r="G156" i="1"/>
  <c r="G158" i="1" l="1"/>
  <c r="E47" i="5"/>
  <c r="F160" i="1" s="1"/>
  <c r="D47" i="5"/>
  <c r="F159" i="1" s="1"/>
  <c r="E159" i="1"/>
  <c r="E160" i="1"/>
  <c r="G49" i="3"/>
  <c r="E49" i="3" s="1"/>
  <c r="C49" i="5" s="1"/>
  <c r="E48" i="3"/>
  <c r="C48" i="5" s="1"/>
  <c r="G157" i="1"/>
  <c r="E49" i="5" l="1"/>
  <c r="F164" i="1" s="1"/>
  <c r="D49" i="5"/>
  <c r="F163" i="1" s="1"/>
  <c r="E163" i="1"/>
  <c r="E164" i="1"/>
  <c r="G159" i="1"/>
  <c r="D48" i="5"/>
  <c r="F161" i="1" s="1"/>
  <c r="E48" i="5"/>
  <c r="F162" i="1" s="1"/>
  <c r="E161" i="1"/>
  <c r="E162" i="1"/>
  <c r="G160" i="1"/>
  <c r="G161" i="1" l="1"/>
  <c r="G163" i="1"/>
  <c r="G162" i="1"/>
  <c r="G164" i="1"/>
  <c r="H65" i="1" l="1"/>
  <c r="H119" i="1" l="1"/>
  <c r="AS23" i="1" s="1"/>
  <c r="AS23" i="6" s="1"/>
  <c r="H191" i="1"/>
  <c r="J191" i="1" s="1"/>
  <c r="H92" i="1"/>
  <c r="AQ9" i="1" s="1"/>
  <c r="AQ9" i="6" s="1"/>
  <c r="H203" i="1"/>
  <c r="J203" i="1" s="1"/>
  <c r="H204" i="1"/>
  <c r="J204" i="1" s="1"/>
  <c r="H188" i="1"/>
  <c r="J188" i="1" s="1"/>
  <c r="H72" i="1"/>
  <c r="AQ19" i="1" s="1"/>
  <c r="AQ19" i="6" s="1"/>
  <c r="H74" i="1"/>
  <c r="AQ18" i="1" s="1"/>
  <c r="AQ18" i="6" s="1"/>
  <c r="H181" i="1"/>
  <c r="J181" i="1" s="1"/>
  <c r="H79" i="1"/>
  <c r="AQ27" i="1" s="1"/>
  <c r="AQ27" i="6" s="1"/>
  <c r="H85" i="1"/>
  <c r="H69" i="1"/>
  <c r="H175" i="1"/>
  <c r="J175" i="1" s="1"/>
  <c r="H75" i="1"/>
  <c r="AQ25" i="1" s="1"/>
  <c r="AQ25" i="6" s="1"/>
  <c r="H187" i="1"/>
  <c r="J187" i="1" s="1"/>
  <c r="H200" i="1"/>
  <c r="J200" i="1" s="1"/>
  <c r="H184" i="1"/>
  <c r="J184" i="1" s="1"/>
  <c r="H82" i="1"/>
  <c r="AQ14" i="1" s="1"/>
  <c r="AQ14" i="6" s="1"/>
  <c r="H205" i="1"/>
  <c r="J205" i="1" s="1"/>
  <c r="H173" i="1"/>
  <c r="J173" i="1" s="1"/>
  <c r="H96" i="1"/>
  <c r="AR19" i="1" s="1"/>
  <c r="AR19" i="6" s="1"/>
  <c r="H167" i="1"/>
  <c r="J167" i="1" s="1"/>
  <c r="H90" i="1"/>
  <c r="AQ10" i="1" s="1"/>
  <c r="AQ10" i="6" s="1"/>
  <c r="H78" i="1"/>
  <c r="H183" i="1"/>
  <c r="J183" i="1" s="1"/>
  <c r="H86" i="1"/>
  <c r="H80" i="1"/>
  <c r="AQ15" i="1" s="1"/>
  <c r="AQ15" i="6" s="1"/>
  <c r="H91" i="1"/>
  <c r="AQ33" i="1" s="1"/>
  <c r="AQ33" i="6" s="1"/>
  <c r="H195" i="1"/>
  <c r="J195" i="1" s="1"/>
  <c r="H210" i="1"/>
  <c r="H202" i="1"/>
  <c r="J202" i="1" s="1"/>
  <c r="H194" i="1"/>
  <c r="J194" i="1" s="1"/>
  <c r="H186" i="1"/>
  <c r="J186" i="1" s="1"/>
  <c r="H178" i="1"/>
  <c r="J178" i="1" s="1"/>
  <c r="H93" i="1"/>
  <c r="H170" i="1"/>
  <c r="J170" i="1" s="1"/>
  <c r="H209" i="1"/>
  <c r="J209" i="1" s="1"/>
  <c r="H193" i="1"/>
  <c r="J193" i="1" s="1"/>
  <c r="H177" i="1"/>
  <c r="J177" i="1" s="1"/>
  <c r="H104" i="1"/>
  <c r="AR15" i="1" s="1"/>
  <c r="AR15" i="6" s="1"/>
  <c r="H71" i="1"/>
  <c r="AQ23" i="1" s="1"/>
  <c r="AQ23" i="6" s="1"/>
  <c r="H77" i="1"/>
  <c r="H89" i="1"/>
  <c r="AQ32" i="1" s="1"/>
  <c r="AQ32" i="6" s="1"/>
  <c r="H98" i="1"/>
  <c r="AR18" i="1" s="1"/>
  <c r="AR18" i="6" s="1"/>
  <c r="H100" i="1"/>
  <c r="AR17" i="1" s="1"/>
  <c r="AR17" i="6" s="1"/>
  <c r="H171" i="1"/>
  <c r="J171" i="1" s="1"/>
  <c r="H196" i="1"/>
  <c r="J196" i="1" s="1"/>
  <c r="H180" i="1"/>
  <c r="J180" i="1" s="1"/>
  <c r="H83" i="1"/>
  <c r="AQ29" i="1" s="1"/>
  <c r="AQ29" i="6" s="1"/>
  <c r="H172" i="1"/>
  <c r="J172" i="1" s="1"/>
  <c r="H197" i="1"/>
  <c r="J197" i="1" s="1"/>
  <c r="H207" i="1"/>
  <c r="J207" i="1" s="1"/>
  <c r="H101" i="1"/>
  <c r="H102" i="1"/>
  <c r="H208" i="1"/>
  <c r="J208" i="1" s="1"/>
  <c r="H192" i="1"/>
  <c r="J192" i="1" s="1"/>
  <c r="H176" i="1"/>
  <c r="J176" i="1" s="1"/>
  <c r="H168" i="1"/>
  <c r="J168" i="1" s="1"/>
  <c r="H189" i="1"/>
  <c r="J189" i="1" s="1"/>
  <c r="H95" i="1"/>
  <c r="AR23" i="1" s="1"/>
  <c r="AR23" i="6" s="1"/>
  <c r="H199" i="1"/>
  <c r="J199" i="1" s="1"/>
  <c r="H81" i="1"/>
  <c r="AQ28" i="1" s="1"/>
  <c r="AQ28" i="6" s="1"/>
  <c r="H94" i="1"/>
  <c r="H70" i="1"/>
  <c r="H179" i="1"/>
  <c r="J179" i="1" s="1"/>
  <c r="H206" i="1"/>
  <c r="J206" i="1" s="1"/>
  <c r="H198" i="1"/>
  <c r="J198" i="1" s="1"/>
  <c r="H190" i="1"/>
  <c r="J190" i="1" s="1"/>
  <c r="H182" i="1"/>
  <c r="J182" i="1" s="1"/>
  <c r="H174" i="1"/>
  <c r="J174" i="1" s="1"/>
  <c r="H88" i="1"/>
  <c r="AQ11" i="1" s="1"/>
  <c r="AQ11" i="6" s="1"/>
  <c r="H99" i="1"/>
  <c r="AR25" i="1" s="1"/>
  <c r="AR25" i="6" s="1"/>
  <c r="H73" i="1"/>
  <c r="AQ24" i="1" s="1"/>
  <c r="AQ24" i="6" s="1"/>
  <c r="H166" i="1"/>
  <c r="J166" i="1" s="1"/>
  <c r="H201" i="1"/>
  <c r="J201" i="1" s="1"/>
  <c r="H185" i="1"/>
  <c r="J185" i="1" s="1"/>
  <c r="H169" i="1"/>
  <c r="J169" i="1" s="1"/>
  <c r="H76" i="1"/>
  <c r="AQ17" i="1" s="1"/>
  <c r="AQ17" i="6" s="1"/>
  <c r="H87" i="1"/>
  <c r="AQ31" i="1" s="1"/>
  <c r="AQ31" i="6" s="1"/>
  <c r="H165" i="1"/>
  <c r="J165" i="1" s="1"/>
  <c r="H97" i="1"/>
  <c r="AR24" i="1" s="1"/>
  <c r="AR24" i="6" s="1"/>
  <c r="H84" i="1"/>
  <c r="AQ13" i="1" s="1"/>
  <c r="AQ13" i="6" s="1"/>
  <c r="H103" i="1"/>
  <c r="AR27" i="1" s="1"/>
  <c r="AR27" i="6" s="1"/>
  <c r="H106" i="1"/>
  <c r="AR14" i="1" s="1"/>
  <c r="AR14" i="6" s="1"/>
  <c r="H105" i="1"/>
  <c r="AR28" i="1" s="1"/>
  <c r="AR28" i="6" s="1"/>
  <c r="H107" i="1"/>
  <c r="AR29" i="1" s="1"/>
  <c r="AR29" i="6" s="1"/>
  <c r="H108" i="1"/>
  <c r="AR13" i="1" s="1"/>
  <c r="AR13" i="6" s="1"/>
  <c r="H109" i="1"/>
  <c r="H110" i="1"/>
  <c r="H112" i="1"/>
  <c r="AR11" i="1" s="1"/>
  <c r="AR11" i="6" s="1"/>
  <c r="H111" i="1"/>
  <c r="AR31" i="1" s="1"/>
  <c r="AR31" i="6" s="1"/>
  <c r="H114" i="1"/>
  <c r="AR10" i="1" s="1"/>
  <c r="AR10" i="6" s="1"/>
  <c r="H113" i="1"/>
  <c r="AR32" i="1" s="1"/>
  <c r="AR32" i="6" s="1"/>
  <c r="H115" i="1"/>
  <c r="AR33" i="1" s="1"/>
  <c r="AR33" i="6" s="1"/>
  <c r="H116" i="1"/>
  <c r="AR9" i="1" s="1"/>
  <c r="AR9" i="6" s="1"/>
  <c r="H117" i="1"/>
  <c r="H118" i="1"/>
  <c r="H120" i="1"/>
  <c r="AS19" i="1" s="1"/>
  <c r="AS19" i="6" s="1"/>
  <c r="H122" i="1"/>
  <c r="AS18" i="1" s="1"/>
  <c r="AS18" i="6" s="1"/>
  <c r="H121" i="1"/>
  <c r="AS24" i="1" s="1"/>
  <c r="AS24" i="6" s="1"/>
  <c r="H124" i="1"/>
  <c r="AS17" i="1" s="1"/>
  <c r="AS17" i="6" s="1"/>
  <c r="H123" i="1"/>
  <c r="AS25" i="1" s="1"/>
  <c r="AS25" i="6" s="1"/>
  <c r="H126" i="1"/>
  <c r="H125" i="1"/>
  <c r="H128" i="1"/>
  <c r="AS15" i="1" s="1"/>
  <c r="AS15" i="6" s="1"/>
  <c r="H127" i="1"/>
  <c r="AS27" i="1" s="1"/>
  <c r="AS27" i="6" s="1"/>
  <c r="H129" i="1"/>
  <c r="AS28" i="1" s="1"/>
  <c r="AS28" i="6" s="1"/>
  <c r="H130" i="1"/>
  <c r="AS14" i="1" s="1"/>
  <c r="AS14" i="6" s="1"/>
  <c r="H131" i="1"/>
  <c r="AS29" i="1" s="1"/>
  <c r="AS29" i="6" s="1"/>
  <c r="H132" i="1"/>
  <c r="AS13" i="1" s="1"/>
  <c r="AS13" i="6" s="1"/>
  <c r="H134" i="1"/>
  <c r="H133" i="1"/>
  <c r="H135" i="1"/>
  <c r="AS31" i="1" s="1"/>
  <c r="AS31" i="6" s="1"/>
  <c r="H136" i="1"/>
  <c r="AS11" i="1" s="1"/>
  <c r="AS11" i="6" s="1"/>
  <c r="H138" i="1"/>
  <c r="AS10" i="1" s="1"/>
  <c r="AS10" i="6" s="1"/>
  <c r="H137" i="1"/>
  <c r="AS32" i="1" s="1"/>
  <c r="AS32" i="6" s="1"/>
  <c r="H139" i="1"/>
  <c r="AS33" i="1" s="1"/>
  <c r="AS33" i="6" s="1"/>
  <c r="H140" i="1"/>
  <c r="AS9" i="1" s="1"/>
  <c r="AS9" i="6" s="1"/>
  <c r="H141" i="1"/>
  <c r="H142" i="1"/>
  <c r="H143" i="1"/>
  <c r="AT23" i="1" s="1"/>
  <c r="AT23" i="6" s="1"/>
  <c r="H144" i="1"/>
  <c r="AT19" i="1" s="1"/>
  <c r="AT19" i="6" s="1"/>
  <c r="H145" i="1"/>
  <c r="AT24" i="1" s="1"/>
  <c r="AT24" i="6" s="1"/>
  <c r="H146" i="1"/>
  <c r="AT18" i="1" s="1"/>
  <c r="AT18" i="6" s="1"/>
  <c r="H147" i="1"/>
  <c r="AT25" i="1" s="1"/>
  <c r="AT25" i="6" s="1"/>
  <c r="H148" i="1"/>
  <c r="H149" i="1"/>
  <c r="H150" i="1"/>
  <c r="H151" i="1"/>
  <c r="AT27" i="1" s="1"/>
  <c r="AT27" i="6" s="1"/>
  <c r="H152" i="1"/>
  <c r="AT15" i="1" s="1"/>
  <c r="AT15" i="6" s="1"/>
  <c r="H153" i="1"/>
  <c r="AT28" i="1" s="1"/>
  <c r="AT28" i="6" s="1"/>
  <c r="H154" i="1"/>
  <c r="AT14" i="1" s="1"/>
  <c r="AT14" i="6" s="1"/>
  <c r="H156" i="1"/>
  <c r="AT13" i="1" s="1"/>
  <c r="AT13" i="6" s="1"/>
  <c r="H155" i="1"/>
  <c r="AT29" i="1" s="1"/>
  <c r="AT29" i="6" s="1"/>
  <c r="H157" i="1"/>
  <c r="H158" i="1"/>
  <c r="H160" i="1"/>
  <c r="AT11" i="1" s="1"/>
  <c r="AT11" i="6" s="1"/>
  <c r="H159" i="1"/>
  <c r="AT31" i="1" s="1"/>
  <c r="AT31" i="6" s="1"/>
  <c r="H161" i="1"/>
  <c r="AT32" i="1" s="1"/>
  <c r="AT32" i="6" s="1"/>
  <c r="H164" i="1"/>
  <c r="AT9" i="1" s="1"/>
  <c r="AT9" i="6" s="1"/>
  <c r="H163" i="1"/>
  <c r="AT33" i="1" s="1"/>
  <c r="AT33" i="6" s="1"/>
  <c r="H162" i="1"/>
  <c r="AT10" i="1" s="1"/>
  <c r="AT10" i="6" s="1"/>
  <c r="P14" i="1" l="1"/>
  <c r="AT30" i="1"/>
  <c r="AT30" i="6" s="1"/>
  <c r="I157" i="1"/>
  <c r="J157" i="1" s="1"/>
  <c r="AL30" i="1" s="1"/>
  <c r="AL30" i="6" s="1"/>
  <c r="I159" i="1"/>
  <c r="J159" i="1" s="1"/>
  <c r="AL31" i="1" s="1"/>
  <c r="AL31" i="6" s="1"/>
  <c r="I161" i="1"/>
  <c r="J161" i="1" s="1"/>
  <c r="AL32" i="1" s="1"/>
  <c r="AL32" i="6" s="1"/>
  <c r="I163" i="1"/>
  <c r="J163" i="1" s="1"/>
  <c r="AL33" i="1" s="1"/>
  <c r="AL33" i="6" s="1"/>
  <c r="P8" i="1"/>
  <c r="I158" i="1"/>
  <c r="J158" i="1" s="1"/>
  <c r="AL12" i="1" s="1"/>
  <c r="AL12" i="6" s="1"/>
  <c r="I160" i="1"/>
  <c r="J160" i="1" s="1"/>
  <c r="AL11" i="1" s="1"/>
  <c r="AL11" i="6" s="1"/>
  <c r="I164" i="1"/>
  <c r="J164" i="1" s="1"/>
  <c r="AL9" i="1" s="1"/>
  <c r="I162" i="1"/>
  <c r="J162" i="1" s="1"/>
  <c r="AL10" i="1" s="1"/>
  <c r="AL10" i="6" s="1"/>
  <c r="AT16" i="1"/>
  <c r="AT16" i="6" s="1"/>
  <c r="P9" i="1"/>
  <c r="I150" i="1"/>
  <c r="J150" i="1" s="1"/>
  <c r="AL16" i="1" s="1"/>
  <c r="AL16" i="6" s="1"/>
  <c r="I152" i="1"/>
  <c r="J152" i="1" s="1"/>
  <c r="AL15" i="1" s="1"/>
  <c r="AL15" i="6" s="1"/>
  <c r="I154" i="1"/>
  <c r="J154" i="1" s="1"/>
  <c r="AL14" i="1" s="1"/>
  <c r="AL14" i="6" s="1"/>
  <c r="I156" i="1"/>
  <c r="J156" i="1" s="1"/>
  <c r="AL13" i="1" s="1"/>
  <c r="AL13" i="6" s="1"/>
  <c r="I148" i="1"/>
  <c r="J148" i="1" s="1"/>
  <c r="AL17" i="1" s="1"/>
  <c r="AL17" i="6" s="1"/>
  <c r="AT17" i="1"/>
  <c r="AT17" i="6" s="1"/>
  <c r="P10" i="1"/>
  <c r="AT20" i="1"/>
  <c r="AT20" i="6" s="1"/>
  <c r="I142" i="1"/>
  <c r="J142" i="1" s="1"/>
  <c r="AL20" i="1" s="1"/>
  <c r="AL20" i="6" s="1"/>
  <c r="I144" i="1"/>
  <c r="J144" i="1" s="1"/>
  <c r="AL19" i="1" s="1"/>
  <c r="AL19" i="6" s="1"/>
  <c r="I146" i="1"/>
  <c r="J146" i="1" s="1"/>
  <c r="AL18" i="1" s="1"/>
  <c r="AL18" i="6" s="1"/>
  <c r="O14" i="1"/>
  <c r="I133" i="1"/>
  <c r="J133" i="1" s="1"/>
  <c r="AK30" i="1" s="1"/>
  <c r="AK30" i="6" s="1"/>
  <c r="I135" i="1"/>
  <c r="J135" i="1" s="1"/>
  <c r="AK31" i="1" s="1"/>
  <c r="AK31" i="6" s="1"/>
  <c r="I137" i="1"/>
  <c r="J137" i="1" s="1"/>
  <c r="AK32" i="1" s="1"/>
  <c r="AK32" i="6" s="1"/>
  <c r="AS30" i="1"/>
  <c r="AS30" i="6" s="1"/>
  <c r="I139" i="1"/>
  <c r="J139" i="1" s="1"/>
  <c r="AK33" i="1" s="1"/>
  <c r="AK33" i="6" s="1"/>
  <c r="O13" i="1"/>
  <c r="I125" i="1"/>
  <c r="J125" i="1" s="1"/>
  <c r="AK26" i="1" s="1"/>
  <c r="AK26" i="6" s="1"/>
  <c r="I127" i="1"/>
  <c r="J127" i="1" s="1"/>
  <c r="AK27" i="1" s="1"/>
  <c r="AK27" i="6" s="1"/>
  <c r="I129" i="1"/>
  <c r="J129" i="1" s="1"/>
  <c r="AK28" i="1" s="1"/>
  <c r="AK28" i="6" s="1"/>
  <c r="AS26" i="1"/>
  <c r="AS26" i="6" s="1"/>
  <c r="I131" i="1"/>
  <c r="J131" i="1" s="1"/>
  <c r="AK29" i="1" s="1"/>
  <c r="AK29" i="6" s="1"/>
  <c r="I117" i="1"/>
  <c r="J117" i="1" s="1"/>
  <c r="AK22" i="1" s="1"/>
  <c r="AK22" i="6" s="1"/>
  <c r="O12" i="1"/>
  <c r="I119" i="1"/>
  <c r="J119" i="1" s="1"/>
  <c r="AK23" i="1" s="1"/>
  <c r="AK23" i="6" s="1"/>
  <c r="I121" i="1"/>
  <c r="J121" i="1" s="1"/>
  <c r="AK24" i="1" s="1"/>
  <c r="AK24" i="6" s="1"/>
  <c r="AS22" i="1"/>
  <c r="AS22" i="6" s="1"/>
  <c r="I123" i="1"/>
  <c r="J123" i="1" s="1"/>
  <c r="AK25" i="1" s="1"/>
  <c r="AK25" i="6" s="1"/>
  <c r="I115" i="1"/>
  <c r="J115" i="1" s="1"/>
  <c r="AJ33" i="1" s="1"/>
  <c r="AJ33" i="6" s="1"/>
  <c r="I113" i="1"/>
  <c r="J113" i="1" s="1"/>
  <c r="AJ32" i="1" s="1"/>
  <c r="AJ32" i="6" s="1"/>
  <c r="N14" i="1"/>
  <c r="AR30" i="1"/>
  <c r="AR30" i="6" s="1"/>
  <c r="I72" i="1"/>
  <c r="J72" i="1" s="1"/>
  <c r="AI19" i="1" s="1"/>
  <c r="I74" i="1"/>
  <c r="J74" i="1" s="1"/>
  <c r="AI18" i="1" s="1"/>
  <c r="I70" i="1"/>
  <c r="J70" i="1" s="1"/>
  <c r="AI20" i="1" s="1"/>
  <c r="M10" i="1"/>
  <c r="I76" i="1"/>
  <c r="J76" i="1" s="1"/>
  <c r="AI17" i="1" s="1"/>
  <c r="AQ20" i="1"/>
  <c r="AQ20" i="6" s="1"/>
  <c r="N9" i="1"/>
  <c r="I102" i="1"/>
  <c r="J102" i="1" s="1"/>
  <c r="AJ16" i="1" s="1"/>
  <c r="AJ16" i="6" s="1"/>
  <c r="I108" i="1"/>
  <c r="J108" i="1" s="1"/>
  <c r="AJ13" i="1" s="1"/>
  <c r="AJ13" i="6" s="1"/>
  <c r="AR16" i="1"/>
  <c r="AR16" i="6" s="1"/>
  <c r="I81" i="1"/>
  <c r="J81" i="1" s="1"/>
  <c r="AI28" i="1" s="1"/>
  <c r="M13" i="1"/>
  <c r="I79" i="1"/>
  <c r="J79" i="1" s="1"/>
  <c r="AI27" i="1" s="1"/>
  <c r="I77" i="1"/>
  <c r="J77" i="1" s="1"/>
  <c r="AI26" i="1" s="1"/>
  <c r="I83" i="1"/>
  <c r="J83" i="1" s="1"/>
  <c r="AI29" i="1" s="1"/>
  <c r="AQ26" i="1"/>
  <c r="AQ26" i="6" s="1"/>
  <c r="J210" i="1"/>
  <c r="I104" i="1"/>
  <c r="J104" i="1" s="1"/>
  <c r="AJ15" i="1" s="1"/>
  <c r="AJ15" i="6" s="1"/>
  <c r="I109" i="1"/>
  <c r="J109" i="1" s="1"/>
  <c r="AJ30" i="1" s="1"/>
  <c r="AJ30" i="6" s="1"/>
  <c r="I111" i="1"/>
  <c r="J111" i="1" s="1"/>
  <c r="AJ31" i="1" s="1"/>
  <c r="AJ31" i="6" s="1"/>
  <c r="I106" i="1"/>
  <c r="J106" i="1" s="1"/>
  <c r="AJ14" i="1" s="1"/>
  <c r="AJ14" i="6" s="1"/>
  <c r="I105" i="1"/>
  <c r="J105" i="1" s="1"/>
  <c r="AJ28" i="1" s="1"/>
  <c r="AJ28" i="6" s="1"/>
  <c r="P12" i="1"/>
  <c r="P13" i="1"/>
  <c r="AT12" i="1"/>
  <c r="AT12" i="6" s="1"/>
  <c r="AQ12" i="1"/>
  <c r="AQ12" i="6" s="1"/>
  <c r="I86" i="1"/>
  <c r="J86" i="1" s="1"/>
  <c r="AI12" i="1" s="1"/>
  <c r="M8" i="1"/>
  <c r="I88" i="1"/>
  <c r="J88" i="1" s="1"/>
  <c r="AI11" i="1" s="1"/>
  <c r="I90" i="1"/>
  <c r="J90" i="1" s="1"/>
  <c r="AI10" i="1" s="1"/>
  <c r="I92" i="1"/>
  <c r="J92" i="1" s="1"/>
  <c r="AI9" i="1" s="1"/>
  <c r="I78" i="1"/>
  <c r="J78" i="1" s="1"/>
  <c r="AI16" i="1" s="1"/>
  <c r="I80" i="1"/>
  <c r="J80" i="1" s="1"/>
  <c r="AI15" i="1" s="1"/>
  <c r="M9" i="1"/>
  <c r="I82" i="1"/>
  <c r="J82" i="1" s="1"/>
  <c r="AI14" i="1" s="1"/>
  <c r="AQ16" i="1"/>
  <c r="AQ16" i="6" s="1"/>
  <c r="I84" i="1"/>
  <c r="J84" i="1" s="1"/>
  <c r="AI13" i="1" s="1"/>
  <c r="I69" i="1"/>
  <c r="J69" i="1" s="1"/>
  <c r="AI22" i="1" s="1"/>
  <c r="M12" i="1"/>
  <c r="I75" i="1"/>
  <c r="J75" i="1" s="1"/>
  <c r="AI25" i="1" s="1"/>
  <c r="I71" i="1"/>
  <c r="J71" i="1" s="1"/>
  <c r="AI23" i="1" s="1"/>
  <c r="I73" i="1"/>
  <c r="J73" i="1" s="1"/>
  <c r="AI24" i="1" s="1"/>
  <c r="AQ22" i="1"/>
  <c r="AQ22" i="6" s="1"/>
  <c r="AT26" i="1"/>
  <c r="AT26" i="6" s="1"/>
  <c r="I149" i="1"/>
  <c r="J149" i="1" s="1"/>
  <c r="AL26" i="1" s="1"/>
  <c r="AL26" i="6" s="1"/>
  <c r="I151" i="1"/>
  <c r="J151" i="1" s="1"/>
  <c r="AL27" i="1" s="1"/>
  <c r="AL27" i="6" s="1"/>
  <c r="I153" i="1"/>
  <c r="J153" i="1" s="1"/>
  <c r="AL28" i="1" s="1"/>
  <c r="AL28" i="6" s="1"/>
  <c r="I155" i="1"/>
  <c r="J155" i="1" s="1"/>
  <c r="AL29" i="1" s="1"/>
  <c r="AL29" i="6" s="1"/>
  <c r="AT22" i="1"/>
  <c r="AT22" i="6" s="1"/>
  <c r="I141" i="1"/>
  <c r="J141" i="1" s="1"/>
  <c r="AL22" i="1" s="1"/>
  <c r="AL22" i="6" s="1"/>
  <c r="I143" i="1"/>
  <c r="J143" i="1" s="1"/>
  <c r="AL23" i="1" s="1"/>
  <c r="AL23" i="6" s="1"/>
  <c r="I145" i="1"/>
  <c r="J145" i="1" s="1"/>
  <c r="AL24" i="1" s="1"/>
  <c r="AL24" i="6" s="1"/>
  <c r="I147" i="1"/>
  <c r="J147" i="1" s="1"/>
  <c r="AL25" i="1" s="1"/>
  <c r="AL25" i="6" s="1"/>
  <c r="O8" i="1"/>
  <c r="AS12" i="1"/>
  <c r="AS12" i="6" s="1"/>
  <c r="I134" i="1"/>
  <c r="J134" i="1" s="1"/>
  <c r="AK12" i="1" s="1"/>
  <c r="AK12" i="6" s="1"/>
  <c r="I136" i="1"/>
  <c r="J136" i="1" s="1"/>
  <c r="AK11" i="1" s="1"/>
  <c r="AK11" i="6" s="1"/>
  <c r="I138" i="1"/>
  <c r="J138" i="1" s="1"/>
  <c r="AK10" i="1" s="1"/>
  <c r="AK10" i="6" s="1"/>
  <c r="I140" i="1"/>
  <c r="J140" i="1" s="1"/>
  <c r="AK9" i="1" s="1"/>
  <c r="O9" i="1"/>
  <c r="AS16" i="1"/>
  <c r="AS16" i="6" s="1"/>
  <c r="I126" i="1"/>
  <c r="J126" i="1" s="1"/>
  <c r="AK16" i="1" s="1"/>
  <c r="AK16" i="6" s="1"/>
  <c r="I128" i="1"/>
  <c r="J128" i="1" s="1"/>
  <c r="AK15" i="1" s="1"/>
  <c r="AK15" i="6" s="1"/>
  <c r="I130" i="1"/>
  <c r="J130" i="1" s="1"/>
  <c r="AK14" i="1" s="1"/>
  <c r="AK14" i="6" s="1"/>
  <c r="I132" i="1"/>
  <c r="J132" i="1" s="1"/>
  <c r="AK13" i="1" s="1"/>
  <c r="AK13" i="6" s="1"/>
  <c r="AS20" i="1"/>
  <c r="AS20" i="6" s="1"/>
  <c r="I118" i="1"/>
  <c r="J118" i="1" s="1"/>
  <c r="AK20" i="1" s="1"/>
  <c r="AK20" i="6" s="1"/>
  <c r="O10" i="1"/>
  <c r="I120" i="1"/>
  <c r="J120" i="1" s="1"/>
  <c r="AK19" i="1" s="1"/>
  <c r="AK19" i="6" s="1"/>
  <c r="I122" i="1"/>
  <c r="J122" i="1" s="1"/>
  <c r="AK18" i="1" s="1"/>
  <c r="AK18" i="6" s="1"/>
  <c r="I124" i="1"/>
  <c r="J124" i="1" s="1"/>
  <c r="AK17" i="1" s="1"/>
  <c r="AK17" i="6" s="1"/>
  <c r="N8" i="1"/>
  <c r="I112" i="1"/>
  <c r="J112" i="1" s="1"/>
  <c r="AJ11" i="1" s="1"/>
  <c r="AJ11" i="6" s="1"/>
  <c r="AR12" i="1"/>
  <c r="AR12" i="6" s="1"/>
  <c r="I116" i="1"/>
  <c r="J116" i="1" s="1"/>
  <c r="AJ9" i="1" s="1"/>
  <c r="I110" i="1"/>
  <c r="J110" i="1" s="1"/>
  <c r="AJ12" i="1" s="1"/>
  <c r="AJ12" i="6" s="1"/>
  <c r="I114" i="1"/>
  <c r="J114" i="1" s="1"/>
  <c r="AJ10" i="1" s="1"/>
  <c r="AJ10" i="6" s="1"/>
  <c r="I100" i="1"/>
  <c r="J100" i="1" s="1"/>
  <c r="AJ17" i="1" s="1"/>
  <c r="AJ17" i="6" s="1"/>
  <c r="I96" i="1"/>
  <c r="J96" i="1" s="1"/>
  <c r="AJ19" i="1" s="1"/>
  <c r="AJ19" i="6" s="1"/>
  <c r="I98" i="1"/>
  <c r="J98" i="1" s="1"/>
  <c r="AJ18" i="1" s="1"/>
  <c r="AJ18" i="6" s="1"/>
  <c r="I94" i="1"/>
  <c r="J94" i="1" s="1"/>
  <c r="AJ20" i="1" s="1"/>
  <c r="AJ20" i="6" s="1"/>
  <c r="N10" i="1"/>
  <c r="AR20" i="1"/>
  <c r="AR20" i="6" s="1"/>
  <c r="I107" i="1"/>
  <c r="J107" i="1" s="1"/>
  <c r="AJ29" i="1" s="1"/>
  <c r="AJ29" i="6" s="1"/>
  <c r="I101" i="1"/>
  <c r="J101" i="1" s="1"/>
  <c r="AJ26" i="1" s="1"/>
  <c r="AJ26" i="6" s="1"/>
  <c r="I103" i="1"/>
  <c r="J103" i="1" s="1"/>
  <c r="AJ27" i="1" s="1"/>
  <c r="AJ27" i="6" s="1"/>
  <c r="N13" i="1"/>
  <c r="AR26" i="1"/>
  <c r="AR26" i="6" s="1"/>
  <c r="I97" i="1"/>
  <c r="J97" i="1" s="1"/>
  <c r="AJ24" i="1" s="1"/>
  <c r="AJ24" i="6" s="1"/>
  <c r="N12" i="1"/>
  <c r="I99" i="1"/>
  <c r="J99" i="1" s="1"/>
  <c r="AJ25" i="1" s="1"/>
  <c r="AJ25" i="6" s="1"/>
  <c r="I95" i="1"/>
  <c r="J95" i="1" s="1"/>
  <c r="AJ23" i="1" s="1"/>
  <c r="AJ23" i="6" s="1"/>
  <c r="I93" i="1"/>
  <c r="J93" i="1" s="1"/>
  <c r="AJ22" i="1" s="1"/>
  <c r="AJ22" i="6" s="1"/>
  <c r="AR22" i="1"/>
  <c r="AR22" i="6" s="1"/>
  <c r="M14" i="1"/>
  <c r="I85" i="1"/>
  <c r="J85" i="1" s="1"/>
  <c r="AI30" i="1" s="1"/>
  <c r="I87" i="1"/>
  <c r="J87" i="1" s="1"/>
  <c r="AI31" i="1" s="1"/>
  <c r="I89" i="1"/>
  <c r="J89" i="1" s="1"/>
  <c r="AI32" i="1" s="1"/>
  <c r="I91" i="1"/>
  <c r="J91" i="1" s="1"/>
  <c r="AI33" i="1" s="1"/>
  <c r="AQ30" i="1"/>
  <c r="AQ30" i="6" s="1"/>
  <c r="AH31" i="1" l="1"/>
  <c r="AP31" i="1" s="1"/>
  <c r="AI31" i="6"/>
  <c r="N13" i="7"/>
  <c r="N13" i="6"/>
  <c r="AB13" i="1"/>
  <c r="AB13" i="6" s="1"/>
  <c r="AJ9" i="6"/>
  <c r="AJ5" i="1"/>
  <c r="AK9" i="6"/>
  <c r="AK5" i="1"/>
  <c r="AH24" i="1"/>
  <c r="AP24" i="1" s="1"/>
  <c r="AI24" i="6"/>
  <c r="AI25" i="6"/>
  <c r="AH25" i="1"/>
  <c r="AP25" i="1" s="1"/>
  <c r="AI22" i="6"/>
  <c r="AH22" i="1"/>
  <c r="AP22" i="1" s="1"/>
  <c r="M9" i="7"/>
  <c r="M9" i="6"/>
  <c r="L9" i="1"/>
  <c r="AA9" i="1"/>
  <c r="AA9" i="6" s="1"/>
  <c r="AI16" i="6"/>
  <c r="AH16" i="1"/>
  <c r="AP16" i="1" s="1"/>
  <c r="AH10" i="1"/>
  <c r="AP10" i="1" s="1"/>
  <c r="AI10" i="6"/>
  <c r="M8" i="7"/>
  <c r="L8" i="1"/>
  <c r="M8" i="6"/>
  <c r="AA8" i="1"/>
  <c r="AA8" i="6" s="1"/>
  <c r="M5" i="1"/>
  <c r="P13" i="7"/>
  <c r="P13" i="6"/>
  <c r="AD13" i="1"/>
  <c r="AD13" i="6" s="1"/>
  <c r="AI26" i="6"/>
  <c r="AH26" i="1"/>
  <c r="AP26" i="1" s="1"/>
  <c r="M13" i="7"/>
  <c r="AA13" i="1"/>
  <c r="AA13" i="6" s="1"/>
  <c r="M13" i="6"/>
  <c r="L13" i="1"/>
  <c r="M10" i="7"/>
  <c r="AA10" i="1"/>
  <c r="AA10" i="6" s="1"/>
  <c r="M10" i="6"/>
  <c r="L10" i="1"/>
  <c r="AI18" i="6"/>
  <c r="AH18" i="1"/>
  <c r="AP18" i="1" s="1"/>
  <c r="O12" i="7"/>
  <c r="O12" i="6"/>
  <c r="AC12" i="1"/>
  <c r="AC12" i="6" s="1"/>
  <c r="P10" i="7"/>
  <c r="P10" i="6"/>
  <c r="AD10" i="1"/>
  <c r="AD10" i="6" s="1"/>
  <c r="AL9" i="6"/>
  <c r="AL5" i="1"/>
  <c r="AI33" i="6"/>
  <c r="AH33" i="1"/>
  <c r="AP33" i="1" s="1"/>
  <c r="M14" i="7"/>
  <c r="M14" i="6"/>
  <c r="AA14" i="1"/>
  <c r="AA14" i="6" s="1"/>
  <c r="L14" i="1"/>
  <c r="AI32" i="6"/>
  <c r="AH32" i="1"/>
  <c r="AP32" i="1" s="1"/>
  <c r="AI30" i="6"/>
  <c r="AH30" i="1"/>
  <c r="AP30" i="1" s="1"/>
  <c r="N12" i="7"/>
  <c r="N12" i="6"/>
  <c r="AB12" i="1"/>
  <c r="AB12" i="6" s="1"/>
  <c r="N10" i="7"/>
  <c r="AB10" i="1"/>
  <c r="AB10" i="6" s="1"/>
  <c r="N10" i="6"/>
  <c r="N8" i="7"/>
  <c r="AB8" i="1"/>
  <c r="AB8" i="6" s="1"/>
  <c r="N8" i="6"/>
  <c r="N5" i="1"/>
  <c r="O10" i="7"/>
  <c r="AC10" i="1"/>
  <c r="AC10" i="6" s="1"/>
  <c r="O10" i="6"/>
  <c r="O9" i="7"/>
  <c r="O9" i="6"/>
  <c r="AC9" i="1"/>
  <c r="AC9" i="6" s="1"/>
  <c r="O8" i="7"/>
  <c r="AC8" i="1"/>
  <c r="AC8" i="6" s="1"/>
  <c r="O8" i="6"/>
  <c r="O5" i="1"/>
  <c r="AI23" i="6"/>
  <c r="AH23" i="1"/>
  <c r="AP23" i="1" s="1"/>
  <c r="M12" i="7"/>
  <c r="M12" i="6"/>
  <c r="L12" i="1"/>
  <c r="AA12" i="1"/>
  <c r="AA12" i="6" s="1"/>
  <c r="AI13" i="6"/>
  <c r="AH13" i="1"/>
  <c r="AP13" i="1" s="1"/>
  <c r="AI14" i="6"/>
  <c r="AH14" i="1"/>
  <c r="AP14" i="1" s="1"/>
  <c r="AI15" i="6"/>
  <c r="AH15" i="1"/>
  <c r="AP15" i="1" s="1"/>
  <c r="AH9" i="1"/>
  <c r="AP9" i="1" s="1"/>
  <c r="AI9" i="6"/>
  <c r="AI5" i="1"/>
  <c r="AI11" i="6"/>
  <c r="AH11" i="1"/>
  <c r="AP11" i="1" s="1"/>
  <c r="AI12" i="6"/>
  <c r="AH12" i="1"/>
  <c r="AP12" i="1" s="1"/>
  <c r="P12" i="7"/>
  <c r="P12" i="6"/>
  <c r="AD12" i="1"/>
  <c r="AD12" i="6" s="1"/>
  <c r="AH29" i="1"/>
  <c r="AP29" i="1" s="1"/>
  <c r="AI29" i="6"/>
  <c r="AH27" i="1"/>
  <c r="AP27" i="1" s="1"/>
  <c r="AI27" i="6"/>
  <c r="AI28" i="6"/>
  <c r="AH28" i="1"/>
  <c r="AP28" i="1" s="1"/>
  <c r="N9" i="7"/>
  <c r="N9" i="6"/>
  <c r="AB9" i="1"/>
  <c r="AB9" i="6" s="1"/>
  <c r="AI17" i="6"/>
  <c r="AH17" i="1"/>
  <c r="AP17" i="1" s="1"/>
  <c r="AH20" i="1"/>
  <c r="AP20" i="1" s="1"/>
  <c r="AI20" i="6"/>
  <c r="AI19" i="6"/>
  <c r="AH19" i="1"/>
  <c r="AP19" i="1" s="1"/>
  <c r="N14" i="7"/>
  <c r="N14" i="6"/>
  <c r="AB14" i="1"/>
  <c r="AB14" i="6" s="1"/>
  <c r="O13" i="7"/>
  <c r="O13" i="6"/>
  <c r="AC13" i="1"/>
  <c r="AC13" i="6" s="1"/>
  <c r="O14" i="7"/>
  <c r="AC14" i="1"/>
  <c r="AC14" i="6" s="1"/>
  <c r="O14" i="6"/>
  <c r="P9" i="7"/>
  <c r="AD9" i="1"/>
  <c r="AD9" i="6" s="1"/>
  <c r="P9" i="6"/>
  <c r="P8" i="7"/>
  <c r="P8" i="6"/>
  <c r="AD8" i="1"/>
  <c r="AD8" i="6" s="1"/>
  <c r="P5" i="1"/>
  <c r="P14" i="7"/>
  <c r="AD14" i="1"/>
  <c r="AD14" i="6" s="1"/>
  <c r="P14" i="6"/>
  <c r="AD14" i="7" l="1"/>
  <c r="AC14" i="7"/>
  <c r="U5" i="1"/>
  <c r="AB5" i="1" s="1"/>
  <c r="AB5" i="6" s="1"/>
  <c r="N5" i="7"/>
  <c r="P5" i="7"/>
  <c r="P5" i="6"/>
  <c r="W5" i="6" s="1"/>
  <c r="W5" i="1"/>
  <c r="AD5" i="1" s="1"/>
  <c r="AD5" i="6" s="1"/>
  <c r="AD9" i="7"/>
  <c r="AC13" i="7"/>
  <c r="AB9" i="7"/>
  <c r="AQ5" i="1"/>
  <c r="AI5" i="6"/>
  <c r="AQ5" i="6" s="1"/>
  <c r="L12" i="7"/>
  <c r="S12" i="1"/>
  <c r="AA12" i="7"/>
  <c r="AC8" i="7"/>
  <c r="AC10" i="7"/>
  <c r="AB8" i="7"/>
  <c r="AB12" i="7"/>
  <c r="AA14" i="7"/>
  <c r="AC12" i="7"/>
  <c r="AA10" i="7"/>
  <c r="AA13" i="7"/>
  <c r="M5" i="7"/>
  <c r="T5" i="1"/>
  <c r="AA5" i="1" s="1"/>
  <c r="AA5" i="6" s="1"/>
  <c r="AA8" i="7"/>
  <c r="S9" i="1"/>
  <c r="L9" i="7"/>
  <c r="AA9" i="7"/>
  <c r="AD8" i="7"/>
  <c r="AB14" i="7"/>
  <c r="AD12" i="7"/>
  <c r="V5" i="1"/>
  <c r="AC5" i="1" s="1"/>
  <c r="AC5" i="6" s="1"/>
  <c r="O5" i="7"/>
  <c r="AC9" i="7"/>
  <c r="AB10" i="7"/>
  <c r="L14" i="7"/>
  <c r="S14" i="1"/>
  <c r="AL5" i="6"/>
  <c r="AT5" i="6" s="1"/>
  <c r="AT5" i="1"/>
  <c r="AD10" i="7"/>
  <c r="S10" i="1"/>
  <c r="L10" i="7"/>
  <c r="L13" i="7"/>
  <c r="S13" i="1"/>
  <c r="AD13" i="7"/>
  <c r="L8" i="7"/>
  <c r="S8" i="1"/>
  <c r="AS5" i="1"/>
  <c r="AK5" i="6"/>
  <c r="AS5" i="6" s="1"/>
  <c r="AJ5" i="6"/>
  <c r="AR5" i="6" s="1"/>
  <c r="AR5" i="1"/>
  <c r="AB13" i="7"/>
  <c r="T8" i="1" l="1"/>
  <c r="T8" i="6" s="1"/>
  <c r="U8" i="1"/>
  <c r="U8" i="6" s="1"/>
  <c r="X8" i="1"/>
  <c r="V8" i="1"/>
  <c r="V8" i="6" s="1"/>
  <c r="W8" i="1"/>
  <c r="W8" i="6" s="1"/>
  <c r="Z8" i="1"/>
  <c r="S10" i="7"/>
  <c r="L24" i="7"/>
  <c r="L38" i="7" s="1"/>
  <c r="W14" i="1"/>
  <c r="W14" i="6" s="1"/>
  <c r="U14" i="1"/>
  <c r="U14" i="6" s="1"/>
  <c r="T14" i="1"/>
  <c r="T14" i="6" s="1"/>
  <c r="X14" i="1"/>
  <c r="Z14" i="1"/>
  <c r="V14" i="1"/>
  <c r="V14" i="6" s="1"/>
  <c r="O19" i="7"/>
  <c r="O21" i="7"/>
  <c r="O30" i="7"/>
  <c r="O61" i="7"/>
  <c r="V61" i="7" s="1"/>
  <c r="AC61" i="7" s="1"/>
  <c r="O20" i="7"/>
  <c r="O25" i="7"/>
  <c r="O31" i="7"/>
  <c r="O47" i="7"/>
  <c r="O33" i="7"/>
  <c r="V33" i="7" s="1"/>
  <c r="O29" i="7"/>
  <c r="V5" i="7"/>
  <c r="AC5" i="7" s="1"/>
  <c r="L22" i="7"/>
  <c r="L36" i="7" s="1"/>
  <c r="S8" i="7"/>
  <c r="L27" i="7"/>
  <c r="L41" i="7" s="1"/>
  <c r="S13" i="7"/>
  <c r="W10" i="1"/>
  <c r="W10" i="6" s="1"/>
  <c r="U10" i="1"/>
  <c r="U10" i="6" s="1"/>
  <c r="Z10" i="1"/>
  <c r="T10" i="1"/>
  <c r="T10" i="6" s="1"/>
  <c r="V10" i="1"/>
  <c r="V10" i="6" s="1"/>
  <c r="X10" i="1"/>
  <c r="L28" i="7"/>
  <c r="L42" i="7" s="1"/>
  <c r="S14" i="7"/>
  <c r="X9" i="1"/>
  <c r="V9" i="1"/>
  <c r="V9" i="6" s="1"/>
  <c r="Z9" i="1"/>
  <c r="T9" i="1"/>
  <c r="T9" i="6" s="1"/>
  <c r="U9" i="1"/>
  <c r="U9" i="6" s="1"/>
  <c r="W9" i="1"/>
  <c r="W9" i="6" s="1"/>
  <c r="M61" i="7"/>
  <c r="T61" i="7" s="1"/>
  <c r="AA61" i="7" s="1"/>
  <c r="M19" i="7"/>
  <c r="M21" i="7"/>
  <c r="M29" i="7"/>
  <c r="M30" i="7"/>
  <c r="M47" i="7"/>
  <c r="M33" i="7"/>
  <c r="T33" i="7" s="1"/>
  <c r="M20" i="7"/>
  <c r="M25" i="7"/>
  <c r="M31" i="7"/>
  <c r="M27" i="7"/>
  <c r="T5" i="7"/>
  <c r="AA5" i="7" s="1"/>
  <c r="L26" i="7"/>
  <c r="L40" i="7" s="1"/>
  <c r="S12" i="7"/>
  <c r="N61" i="7"/>
  <c r="U61" i="7" s="1"/>
  <c r="AB61" i="7" s="1"/>
  <c r="N47" i="7"/>
  <c r="N19" i="7"/>
  <c r="N21" i="7"/>
  <c r="N20" i="7"/>
  <c r="N29" i="7"/>
  <c r="N31" i="7"/>
  <c r="N33" i="7"/>
  <c r="U33" i="7" s="1"/>
  <c r="N30" i="7"/>
  <c r="N25" i="7"/>
  <c r="U5" i="7"/>
  <c r="AB5" i="7" s="1"/>
  <c r="V13" i="1"/>
  <c r="V13" i="6" s="1"/>
  <c r="W13" i="1"/>
  <c r="W13" i="6" s="1"/>
  <c r="T13" i="1"/>
  <c r="T13" i="6" s="1"/>
  <c r="U13" i="1"/>
  <c r="U13" i="6" s="1"/>
  <c r="Z13" i="1"/>
  <c r="X13" i="1"/>
  <c r="L23" i="7"/>
  <c r="L37" i="7" s="1"/>
  <c r="S9" i="7"/>
  <c r="T12" i="1"/>
  <c r="T12" i="6" s="1"/>
  <c r="W12" i="1"/>
  <c r="W12" i="6" s="1"/>
  <c r="V12" i="1"/>
  <c r="V12" i="6" s="1"/>
  <c r="U12" i="1"/>
  <c r="U12" i="6" s="1"/>
  <c r="X12" i="1"/>
  <c r="Z12" i="1"/>
  <c r="P61" i="7"/>
  <c r="W61" i="7" s="1"/>
  <c r="AD61" i="7" s="1"/>
  <c r="P47" i="7"/>
  <c r="P21" i="7"/>
  <c r="P20" i="7"/>
  <c r="P31" i="7"/>
  <c r="P30" i="7"/>
  <c r="P29" i="7"/>
  <c r="P33" i="7"/>
  <c r="W33" i="7" s="1"/>
  <c r="P25" i="7"/>
  <c r="P19" i="7"/>
  <c r="W5" i="7"/>
  <c r="AD5" i="7" s="1"/>
  <c r="N28" i="7" l="1"/>
  <c r="N56" i="7" s="1"/>
  <c r="M28" i="7"/>
  <c r="M42" i="7" s="1"/>
  <c r="P28" i="7"/>
  <c r="P42" i="7" s="1"/>
  <c r="N24" i="7"/>
  <c r="N52" i="7" s="1"/>
  <c r="M24" i="7"/>
  <c r="M52" i="7" s="1"/>
  <c r="P24" i="7"/>
  <c r="P38" i="7" s="1"/>
  <c r="O24" i="7"/>
  <c r="O38" i="7" s="1"/>
  <c r="N27" i="7"/>
  <c r="N55" i="7" s="1"/>
  <c r="P26" i="7"/>
  <c r="P40" i="7" s="1"/>
  <c r="P22" i="7"/>
  <c r="P36" i="7" s="1"/>
  <c r="P27" i="7"/>
  <c r="P41" i="7" s="1"/>
  <c r="N26" i="7"/>
  <c r="N54" i="7" s="1"/>
  <c r="N22" i="7"/>
  <c r="N50" i="7" s="1"/>
  <c r="M22" i="7"/>
  <c r="P23" i="7"/>
  <c r="P51" i="7" s="1"/>
  <c r="O27" i="7"/>
  <c r="O41" i="7" s="1"/>
  <c r="O22" i="7"/>
  <c r="O36" i="7" s="1"/>
  <c r="P52" i="7"/>
  <c r="P53" i="7"/>
  <c r="P39" i="7"/>
  <c r="P57" i="7"/>
  <c r="P43" i="7"/>
  <c r="P49" i="7"/>
  <c r="P35" i="7"/>
  <c r="S37" i="7"/>
  <c r="L51" i="7"/>
  <c r="L65" i="7"/>
  <c r="S65" i="7" s="1"/>
  <c r="N41" i="7"/>
  <c r="N23" i="7"/>
  <c r="N53" i="7"/>
  <c r="N39" i="7"/>
  <c r="N57" i="7"/>
  <c r="N43" i="7"/>
  <c r="N49" i="7"/>
  <c r="N35" i="7"/>
  <c r="T12" i="7"/>
  <c r="W12" i="7"/>
  <c r="V12" i="7"/>
  <c r="U12" i="7"/>
  <c r="Z12" i="7"/>
  <c r="M26" i="7"/>
  <c r="M56" i="7"/>
  <c r="M55" i="7"/>
  <c r="M41" i="7"/>
  <c r="M53" i="7"/>
  <c r="M39" i="7"/>
  <c r="M58" i="7"/>
  <c r="M44" i="7"/>
  <c r="M49" i="7"/>
  <c r="M35" i="7"/>
  <c r="S42" i="7"/>
  <c r="L56" i="7"/>
  <c r="L70" i="7"/>
  <c r="S70" i="7" s="1"/>
  <c r="S41" i="7"/>
  <c r="L69" i="7"/>
  <c r="S69" i="7" s="1"/>
  <c r="L55" i="7"/>
  <c r="S36" i="7"/>
  <c r="L64" i="7"/>
  <c r="S64" i="7" s="1"/>
  <c r="L50" i="7"/>
  <c r="O28" i="7"/>
  <c r="O26" i="7"/>
  <c r="O57" i="7"/>
  <c r="O43" i="7"/>
  <c r="O53" i="7"/>
  <c r="O39" i="7"/>
  <c r="O49" i="7"/>
  <c r="O35" i="7"/>
  <c r="S38" i="7"/>
  <c r="L66" i="7"/>
  <c r="S66" i="7" s="1"/>
  <c r="L52" i="7"/>
  <c r="P54" i="7"/>
  <c r="P58" i="7"/>
  <c r="P44" i="7"/>
  <c r="P34" i="7"/>
  <c r="P48" i="7"/>
  <c r="W9" i="7"/>
  <c r="V9" i="7"/>
  <c r="Z9" i="7"/>
  <c r="U9" i="7"/>
  <c r="T9" i="7"/>
  <c r="N36" i="7"/>
  <c r="N42" i="7"/>
  <c r="N58" i="7"/>
  <c r="N44" i="7"/>
  <c r="N48" i="7"/>
  <c r="N34" i="7"/>
  <c r="S40" i="7"/>
  <c r="L68" i="7"/>
  <c r="S68" i="7" s="1"/>
  <c r="L54" i="7"/>
  <c r="M23" i="7"/>
  <c r="M38" i="7"/>
  <c r="M48" i="7"/>
  <c r="M34" i="7"/>
  <c r="M57" i="7"/>
  <c r="M43" i="7"/>
  <c r="V14" i="7"/>
  <c r="Z14" i="7"/>
  <c r="U14" i="7"/>
  <c r="T14" i="7"/>
  <c r="W14" i="7"/>
  <c r="Z13" i="7"/>
  <c r="T13" i="7"/>
  <c r="W13" i="7"/>
  <c r="V13" i="7"/>
  <c r="U13" i="7"/>
  <c r="W8" i="7"/>
  <c r="V8" i="7"/>
  <c r="Z8" i="7"/>
  <c r="U8" i="7"/>
  <c r="T8" i="7"/>
  <c r="O23" i="7"/>
  <c r="O48" i="7"/>
  <c r="O34" i="7"/>
  <c r="O58" i="7"/>
  <c r="O44" i="7"/>
  <c r="Z10" i="7"/>
  <c r="U10" i="7"/>
  <c r="W10" i="7"/>
  <c r="V10" i="7"/>
  <c r="T10" i="7"/>
  <c r="O55" i="7" l="1"/>
  <c r="M36" i="7"/>
  <c r="M50" i="7"/>
  <c r="N38" i="7"/>
  <c r="U38" i="7" s="1"/>
  <c r="P50" i="7"/>
  <c r="O52" i="7"/>
  <c r="O66" i="7" s="1"/>
  <c r="AC66" i="7" s="1"/>
  <c r="P56" i="7"/>
  <c r="O50" i="7"/>
  <c r="O64" i="7" s="1"/>
  <c r="AC64" i="7" s="1"/>
  <c r="V38" i="7"/>
  <c r="P55" i="7"/>
  <c r="P69" i="7" s="1"/>
  <c r="AD69" i="7" s="1"/>
  <c r="N40" i="7"/>
  <c r="U40" i="7" s="1"/>
  <c r="U41" i="7"/>
  <c r="P37" i="7"/>
  <c r="P65" i="7" s="1"/>
  <c r="V41" i="7"/>
  <c r="O69" i="7"/>
  <c r="AC69" i="7" s="1"/>
  <c r="T36" i="7"/>
  <c r="P72" i="7"/>
  <c r="W44" i="7"/>
  <c r="W40" i="7"/>
  <c r="P68" i="7"/>
  <c r="AD68" i="7" s="1"/>
  <c r="O56" i="7"/>
  <c r="O42" i="7"/>
  <c r="Z64" i="7"/>
  <c r="M63" i="7"/>
  <c r="T35" i="7"/>
  <c r="M72" i="7"/>
  <c r="T44" i="7"/>
  <c r="T39" i="7"/>
  <c r="M67" i="7"/>
  <c r="T41" i="7"/>
  <c r="M69" i="7"/>
  <c r="AA69" i="7" s="1"/>
  <c r="T42" i="7"/>
  <c r="M70" i="7"/>
  <c r="M54" i="7"/>
  <c r="M40" i="7"/>
  <c r="U35" i="7"/>
  <c r="N63" i="7"/>
  <c r="N71" i="7"/>
  <c r="U43" i="7"/>
  <c r="N67" i="7"/>
  <c r="U39" i="7"/>
  <c r="N51" i="7"/>
  <c r="N37" i="7"/>
  <c r="P63" i="7"/>
  <c r="W35" i="7"/>
  <c r="P71" i="7"/>
  <c r="W43" i="7"/>
  <c r="W39" i="7"/>
  <c r="P67" i="7"/>
  <c r="W42" i="7"/>
  <c r="P70" i="7"/>
  <c r="AD70" i="7" s="1"/>
  <c r="W41" i="7"/>
  <c r="W36" i="7"/>
  <c r="P64" i="7"/>
  <c r="AD64" i="7" s="1"/>
  <c r="W38" i="7"/>
  <c r="P66" i="7"/>
  <c r="AD66" i="7" s="1"/>
  <c r="V36" i="7"/>
  <c r="O72" i="7"/>
  <c r="V44" i="7"/>
  <c r="O62" i="7"/>
  <c r="V34" i="7"/>
  <c r="O51" i="7"/>
  <c r="O37" i="7"/>
  <c r="M71" i="7"/>
  <c r="T43" i="7"/>
  <c r="M62" i="7"/>
  <c r="T34" i="7"/>
  <c r="T38" i="7"/>
  <c r="M66" i="7"/>
  <c r="AA66" i="7" s="1"/>
  <c r="M51" i="7"/>
  <c r="M37" i="7"/>
  <c r="Z68" i="7"/>
  <c r="N62" i="7"/>
  <c r="U34" i="7"/>
  <c r="N72" i="7"/>
  <c r="U44" i="7"/>
  <c r="U42" i="7"/>
  <c r="N70" i="7"/>
  <c r="AB70" i="7" s="1"/>
  <c r="U36" i="7"/>
  <c r="N64" i="7"/>
  <c r="AB64" i="7" s="1"/>
  <c r="P62" i="7"/>
  <c r="W34" i="7"/>
  <c r="Z66" i="7"/>
  <c r="V35" i="7"/>
  <c r="O63" i="7"/>
  <c r="O67" i="7"/>
  <c r="V39" i="7"/>
  <c r="O71" i="7"/>
  <c r="V43" i="7"/>
  <c r="O54" i="7"/>
  <c r="O40" i="7"/>
  <c r="Z69" i="7"/>
  <c r="Z70" i="7"/>
  <c r="N69" i="7"/>
  <c r="AB69" i="7" s="1"/>
  <c r="N66" i="7"/>
  <c r="AB66" i="7" s="1"/>
  <c r="Z65" i="7"/>
  <c r="M64" i="7" l="1"/>
  <c r="AA64" i="7" s="1"/>
  <c r="W37" i="7"/>
  <c r="V69" i="7"/>
  <c r="V66" i="7"/>
  <c r="U70" i="7"/>
  <c r="N68" i="7"/>
  <c r="AB68" i="7" s="1"/>
  <c r="N65" i="7"/>
  <c r="AB65" i="7" s="1"/>
  <c r="M68" i="7"/>
  <c r="W69" i="7"/>
  <c r="W66" i="7"/>
  <c r="T69" i="7"/>
  <c r="W68" i="7"/>
  <c r="U37" i="7"/>
  <c r="AD65" i="7"/>
  <c r="W65" i="7"/>
  <c r="W70" i="7"/>
  <c r="O68" i="7"/>
  <c r="AC68" i="7" s="1"/>
  <c r="T66" i="7"/>
  <c r="U66" i="7"/>
  <c r="AB72" i="7"/>
  <c r="U72" i="7"/>
  <c r="U69" i="7"/>
  <c r="AC71" i="7"/>
  <c r="V71" i="7"/>
  <c r="AC67" i="7"/>
  <c r="V67" i="7"/>
  <c r="V68" i="7"/>
  <c r="AA62" i="7"/>
  <c r="T62" i="7"/>
  <c r="AA71" i="7"/>
  <c r="T71" i="7"/>
  <c r="AC62" i="7"/>
  <c r="V62" i="7"/>
  <c r="AC72" i="7"/>
  <c r="V72" i="7"/>
  <c r="AD71" i="7"/>
  <c r="W71" i="7"/>
  <c r="AD63" i="7"/>
  <c r="W63" i="7"/>
  <c r="AB67" i="7"/>
  <c r="U67" i="7"/>
  <c r="AB71" i="7"/>
  <c r="U71" i="7"/>
  <c r="AA72" i="7"/>
  <c r="T72" i="7"/>
  <c r="AA63" i="7"/>
  <c r="T63" i="7"/>
  <c r="U64" i="7"/>
  <c r="V42" i="7"/>
  <c r="O70" i="7"/>
  <c r="V40" i="7"/>
  <c r="AC63" i="7"/>
  <c r="V63" i="7"/>
  <c r="AD62" i="7"/>
  <c r="W62" i="7"/>
  <c r="AB62" i="7"/>
  <c r="U62" i="7"/>
  <c r="T37" i="7"/>
  <c r="M65" i="7"/>
  <c r="V37" i="7"/>
  <c r="O65" i="7"/>
  <c r="W67" i="7"/>
  <c r="AD67" i="7"/>
  <c r="AB63" i="7"/>
  <c r="U63" i="7"/>
  <c r="T70" i="7"/>
  <c r="AA70" i="7"/>
  <c r="AA67" i="7"/>
  <c r="T67" i="7"/>
  <c r="V64" i="7"/>
  <c r="W64" i="7"/>
  <c r="AD72" i="7"/>
  <c r="W72" i="7"/>
  <c r="T40" i="7"/>
  <c r="T64" i="7" l="1"/>
  <c r="U68" i="7"/>
  <c r="U65" i="7"/>
  <c r="AA68" i="7"/>
  <c r="T68" i="7"/>
  <c r="AA65" i="7"/>
  <c r="T65" i="7"/>
  <c r="AC65" i="7"/>
  <c r="V65" i="7"/>
  <c r="AC70" i="7"/>
  <c r="V70" i="7"/>
</calcChain>
</file>

<file path=xl/sharedStrings.xml><?xml version="1.0" encoding="utf-8"?>
<sst xmlns="http://schemas.openxmlformats.org/spreadsheetml/2006/main" count="218" uniqueCount="165">
  <si>
    <t>(SliceOffset)</t>
  </si>
  <si>
    <t>MainRope-Deviation</t>
  </si>
  <si>
    <t xml:space="preserve"> Columns L-Q: 3d     (BarGraphic_3d)</t>
  </si>
  <si>
    <t>Layer</t>
  </si>
  <si>
    <t>A</t>
  </si>
  <si>
    <t>B</t>
  </si>
  <si>
    <t>C</t>
  </si>
  <si>
    <t>D</t>
  </si>
  <si>
    <t>X</t>
  </si>
  <si>
    <t>Groups (sliced), left wing mirrored</t>
  </si>
  <si>
    <t>Layers (sliced)</t>
  </si>
  <si>
    <t>Jitter (sliced)</t>
  </si>
  <si>
    <t>CanopyLayer</t>
  </si>
  <si>
    <t>a</t>
  </si>
  <si>
    <t>b</t>
  </si>
  <si>
    <t>c</t>
  </si>
  <si>
    <t>d</t>
  </si>
  <si>
    <t>e</t>
  </si>
  <si>
    <t>x</t>
  </si>
  <si>
    <t>SingleChord (sliced), left wing mirrored</t>
  </si>
  <si>
    <t xml:space="preserve"> Columns S-X: 2d Groups     (LineGraphic_horizontal)</t>
  </si>
  <si>
    <t>Group</t>
  </si>
  <si>
    <t>Chord_ID</t>
  </si>
  <si>
    <t xml:space="preserve"> Columns Z-AE: 2d Layers     (LineGraphic_vertical)</t>
  </si>
  <si>
    <t xml:space="preserve"> Columns AG-AN: 2d GalleryJitter     (LineGraphic_vertical)</t>
  </si>
  <si>
    <t xml:space="preserve"> Columns AP-AU: 2d SingleChord     (LineGraphic_horizontal)</t>
  </si>
  <si>
    <t>InputData and Processing.</t>
  </si>
  <si>
    <t xml:space="preserve"> Columns A-B: Canopy-Position  ( right wing = negativ chord-id. )</t>
  </si>
  <si>
    <t xml:space="preserve"> Columns C-D: MainRope-Setup   ( right wing = negativ chordgroup-id. )</t>
  </si>
  <si>
    <t xml:space="preserve"> Columns E-F: SetValue and MeasuredValue</t>
  </si>
  <si>
    <t xml:space="preserve"> Columns G-J: Deviations (raw, centered, mean of mainrope, jitter within mainrope)</t>
  </si>
  <si>
    <t>Calc.</t>
  </si>
  <si>
    <t xml:space="preserve"> a,b,c,d,e,x</t>
  </si>
  <si>
    <t xml:space="preserve"> -15,…15</t>
  </si>
  <si>
    <t>A,B,C,D,X</t>
  </si>
  <si>
    <t xml:space="preserve"> -5,...5</t>
  </si>
  <si>
    <t>Dev.Meanval:</t>
  </si>
  <si>
    <t>CANOPY</t>
  </si>
  <si>
    <t>MAINROPE</t>
  </si>
  <si>
    <t>DATASHEET</t>
  </si>
  <si>
    <t>LASER</t>
  </si>
  <si>
    <t>layer</t>
  </si>
  <si>
    <t>chord</t>
  </si>
  <si>
    <t>LayerGroup</t>
  </si>
  <si>
    <t>ChordGroup</t>
  </si>
  <si>
    <t>SETvalue</t>
  </si>
  <si>
    <t>MEASvalue</t>
  </si>
  <si>
    <t>Deviation</t>
  </si>
  <si>
    <t>Dev.Centered</t>
  </si>
  <si>
    <t>Dev.MainRope</t>
  </si>
  <si>
    <t>GalleryJitter</t>
  </si>
  <si>
    <t>3R</t>
  </si>
  <si>
    <t>2R</t>
  </si>
  <si>
    <t>1R</t>
  </si>
  <si>
    <t>1L</t>
  </si>
  <si>
    <t>2L</t>
  </si>
  <si>
    <t>3L</t>
  </si>
  <si>
    <t>OpenTrimSource.csv</t>
  </si>
  <si>
    <t>(append lines)</t>
  </si>
  <si>
    <t>SETVALUE</t>
  </si>
  <si>
    <t xml:space="preserve"> Rows 69-210</t>
  </si>
  <si>
    <t>SingleCalculation</t>
  </si>
  <si>
    <t xml:space="preserve">Use Worksheet 'OTS' for Data-Input </t>
  </si>
  <si>
    <t>/!\    DO NOT MODIFY THIS WORKSHEET   /!\</t>
  </si>
  <si>
    <t>CalcDocu:</t>
  </si>
  <si>
    <t>/!\ ColumnA: same Number --&gt; same Chord</t>
  </si>
  <si>
    <t xml:space="preserve">/!\ ColumnB: same Number --&gt; same ChordGroup </t>
  </si>
  <si>
    <t>LEFTMEASVALUE</t>
  </si>
  <si>
    <t>RIGHTMEASVALUE</t>
  </si>
  <si>
    <t>OTS</t>
  </si>
  <si>
    <t>(StartChord)</t>
  </si>
  <si>
    <t>(StartMain)</t>
  </si>
  <si>
    <t>CANOPYLAYER</t>
  </si>
  <si>
    <t>CANOPYCHORD</t>
  </si>
  <si>
    <t>MAINLAYER</t>
  </si>
  <si>
    <t>MAINGROUP</t>
  </si>
  <si>
    <t>MAIN_LEN</t>
  </si>
  <si>
    <t>RISER_LEN</t>
  </si>
  <si>
    <t>FORK1_LEN</t>
  </si>
  <si>
    <t>FORK2_LEN</t>
  </si>
  <si>
    <t>TOP_LEN</t>
  </si>
  <si>
    <t>CONNECT_REDUCTION</t>
  </si>
  <si>
    <t>12r</t>
  </si>
  <si>
    <t>11r</t>
  </si>
  <si>
    <t>10r</t>
  </si>
  <si>
    <t>9r</t>
  </si>
  <si>
    <t>8r</t>
  </si>
  <si>
    <t>7r</t>
  </si>
  <si>
    <t>6r</t>
  </si>
  <si>
    <t>5r</t>
  </si>
  <si>
    <t>4r</t>
  </si>
  <si>
    <t>3r</t>
  </si>
  <si>
    <t>2r</t>
  </si>
  <si>
    <t>1r</t>
  </si>
  <si>
    <t>1l</t>
  </si>
  <si>
    <t>2l</t>
  </si>
  <si>
    <t>3l</t>
  </si>
  <si>
    <t>4l</t>
  </si>
  <si>
    <t>5l</t>
  </si>
  <si>
    <t>6l</t>
  </si>
  <si>
    <t>7l</t>
  </si>
  <si>
    <t>8l</t>
  </si>
  <si>
    <t>9l</t>
  </si>
  <si>
    <t>10l</t>
  </si>
  <si>
    <t>11l</t>
  </si>
  <si>
    <t>12l</t>
  </si>
  <si>
    <t>Laser-BlueTooth-Start:</t>
  </si>
  <si>
    <t>in D2 (left) or E2 (right)</t>
  </si>
  <si>
    <t>XLS-Graphics: separate Worksheet</t>
  </si>
  <si>
    <t>Setvalue-Calculator: optional use</t>
  </si>
  <si>
    <t>DL</t>
  </si>
  <si>
    <t>AS</t>
  </si>
  <si>
    <t>AS+</t>
  </si>
  <si>
    <t>OFFSET</t>
  </si>
  <si>
    <t>SL</t>
  </si>
  <si>
    <t>LOOPTYPE</t>
  </si>
  <si>
    <t>TRIMLINE</t>
  </si>
  <si>
    <t>C1</t>
  </si>
  <si>
    <t>C2</t>
  </si>
  <si>
    <t>A1</t>
  </si>
  <si>
    <t>A2</t>
  </si>
  <si>
    <t>LEFTLOOP</t>
  </si>
  <si>
    <t>RIGHTLOOP</t>
  </si>
  <si>
    <t xml:space="preserve">Kappe; Stamm; Soll; links; rechts; </t>
  </si>
  <si>
    <t xml:space="preserve">5-Spalten-Eingabemaske. </t>
  </si>
  <si>
    <t xml:space="preserve">11-Spalten-Eingabemaske. </t>
  </si>
  <si>
    <t>Open-Trim-Standard v1.0:   LineConfiguration, SetValue, MeasValues</t>
  </si>
  <si>
    <t>C; M; S; L; R; void; LoopTyp; Offset; TrimLeine; LinksLoop; rechtsLoop</t>
  </si>
  <si>
    <t>Idefix: genericTrimCalc_V7volLibre</t>
  </si>
  <si>
    <t>LoopDocu / LoopTrial</t>
  </si>
  <si>
    <t>Open-Trim-Standard v1.1:   incl. StammTrim-Doku</t>
  </si>
  <si>
    <t>MEASURED_LOOPS</t>
  </si>
  <si>
    <t>toploop</t>
  </si>
  <si>
    <t>single</t>
  </si>
  <si>
    <t>double</t>
  </si>
  <si>
    <t>ankerstich</t>
  </si>
  <si>
    <t>anker+dl</t>
  </si>
  <si>
    <t>anker+top</t>
  </si>
  <si>
    <t>I</t>
  </si>
  <si>
    <t>V</t>
  </si>
  <si>
    <t>H</t>
  </si>
  <si>
    <t>A3</t>
  </si>
  <si>
    <t>B1</t>
  </si>
  <si>
    <t>B2</t>
  </si>
  <si>
    <t>B3</t>
  </si>
  <si>
    <t>C3</t>
  </si>
  <si>
    <t>H*</t>
  </si>
  <si>
    <t>AS*</t>
  </si>
  <si>
    <t>I*</t>
  </si>
  <si>
    <t>SL*</t>
  </si>
  <si>
    <t>O-Ring10</t>
  </si>
  <si>
    <t>O-Ring15</t>
  </si>
  <si>
    <t>O-Ring20</t>
  </si>
  <si>
    <t>O-Ring25</t>
  </si>
  <si>
    <t>Looptext</t>
  </si>
  <si>
    <t>O10</t>
  </si>
  <si>
    <t>O15</t>
  </si>
  <si>
    <t>O20</t>
  </si>
  <si>
    <t>O25</t>
  </si>
  <si>
    <t>D1</t>
  </si>
  <si>
    <t>D2</t>
  </si>
  <si>
    <t>Idefix genericTrimCalc v7.a</t>
  </si>
  <si>
    <t>Try for best Trim</t>
  </si>
  <si>
    <t>NEW_LOOPS</t>
  </si>
  <si>
    <t>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</si>
</sst>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5" tint="-0.249977111117893"/>
      <name val="Aharoni"/>
      <charset val="177"/>
    </font>
    <font>
      <sz val="13"/>
      <color theme="5" tint="-0.249977111117893"/>
      <name val="Aharoni"/>
      <charset val="177"/>
    </font>
    <font>
      <sz val="11"/>
      <color theme="5" tint="-0.249977111117893"/>
      <name val="Aharoni"/>
      <charset val="177"/>
    </font>
    <font>
      <b/>
      <sz val="11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b/>
      <sz val="14"/>
      <color theme="5" tint="-0.249977111117893"/>
      <name val="Arial"/>
      <family val="2"/>
    </font>
    <font>
      <b/>
      <sz val="20"/>
      <color theme="5" tint="-0.249977111117893"/>
      <name val="Aharoni"/>
      <charset val="177"/>
    </font>
    <font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52">
    <xf numFmtId="0" fontId="0" fillId="0" borderId="0" xfId="0"/>
    <xf numFmtId="0" fontId="0" fillId="0" borderId="0" xfId="0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1" fontId="17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/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Trim Measured Data</a:t>
            </a:r>
          </a:p>
        </c:rich>
      </c:tx>
      <c:layout>
        <c:manualLayout>
          <c:xMode val="edge"/>
          <c:yMode val="edge"/>
          <c:x val="7.0062294844723347E-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692310012972517"/>
          <c:y val="0"/>
          <c:w val="0.82307689987027488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Graphics!$S$8</c:f>
              <c:strCache>
                <c:ptCount val="1"/>
                <c:pt idx="0">
                  <c:v>3R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LoopTrial!$T$8:$W$8</c:f>
              <c:numCache>
                <c:formatCode>General</c:formatCode>
                <c:ptCount val="4"/>
                <c:pt idx="0">
                  <c:v>61</c:v>
                </c:pt>
                <c:pt idx="1">
                  <c:v>61</c:v>
                </c:pt>
                <c:pt idx="2">
                  <c:v>60</c:v>
                </c:pt>
                <c:pt idx="3">
                  <c:v>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Graphics!$S$9</c:f>
              <c:strCache>
                <c:ptCount val="1"/>
                <c:pt idx="0">
                  <c:v>2R</c:v>
                </c:pt>
              </c:strCache>
            </c:strRef>
          </c:tx>
          <c:spPr>
            <a:ln w="44450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LoopTrial!$T$9:$W$9</c:f>
              <c:numCache>
                <c:formatCode>General</c:formatCode>
                <c:ptCount val="4"/>
                <c:pt idx="0">
                  <c:v>38</c:v>
                </c:pt>
                <c:pt idx="1">
                  <c:v>44</c:v>
                </c:pt>
                <c:pt idx="2">
                  <c:v>36</c:v>
                </c:pt>
                <c:pt idx="3">
                  <c:v>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Graphics!$S$10</c:f>
              <c:strCache>
                <c:ptCount val="1"/>
                <c:pt idx="0">
                  <c:v>1R</c:v>
                </c:pt>
              </c:strCache>
            </c:strRef>
          </c:tx>
          <c:spPr>
            <a:ln w="63500"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LoopTrial!$T$10:$W$10</c:f>
              <c:numCache>
                <c:formatCode>General</c:formatCode>
                <c:ptCount val="4"/>
                <c:pt idx="0">
                  <c:v>19</c:v>
                </c:pt>
                <c:pt idx="1">
                  <c:v>17</c:v>
                </c:pt>
                <c:pt idx="2">
                  <c:v>23</c:v>
                </c:pt>
                <c:pt idx="3">
                  <c:v>23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Graphics!$S$12</c:f>
              <c:strCache>
                <c:ptCount val="1"/>
                <c:pt idx="0">
                  <c:v>1L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LoopTrial!$T$12:$W$12</c:f>
              <c:numCache>
                <c:formatCode>General</c:formatCode>
                <c:ptCount val="4"/>
                <c:pt idx="0">
                  <c:v>-18</c:v>
                </c:pt>
                <c:pt idx="1">
                  <c:v>-24</c:v>
                </c:pt>
                <c:pt idx="2">
                  <c:v>-20</c:v>
                </c:pt>
                <c:pt idx="3">
                  <c:v>-23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Graphics!$S$13</c:f>
              <c:strCache>
                <c:ptCount val="1"/>
                <c:pt idx="0">
                  <c:v>2L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LoopTrial!$T$13:$W$13</c:f>
              <c:numCache>
                <c:formatCode>General</c:formatCode>
                <c:ptCount val="4"/>
                <c:pt idx="0">
                  <c:v>-37</c:v>
                </c:pt>
                <c:pt idx="1">
                  <c:v>-39</c:v>
                </c:pt>
                <c:pt idx="2">
                  <c:v>-42</c:v>
                </c:pt>
                <c:pt idx="3">
                  <c:v>-42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Graphics!$S$14</c:f>
              <c:strCache>
                <c:ptCount val="1"/>
                <c:pt idx="0">
                  <c:v>3L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LoopTrial!$T$14:$W$14</c:f>
              <c:numCache>
                <c:formatCode>General</c:formatCode>
                <c:ptCount val="4"/>
                <c:pt idx="0">
                  <c:v>-58</c:v>
                </c:pt>
                <c:pt idx="1">
                  <c:v>-62</c:v>
                </c:pt>
                <c:pt idx="2">
                  <c:v>-62</c:v>
                </c:pt>
                <c:pt idx="3">
                  <c:v>-55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36288"/>
        <c:axId val="125437824"/>
      </c:lineChart>
      <c:catAx>
        <c:axId val="1254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437824"/>
        <c:crosses val="autoZero"/>
        <c:auto val="1"/>
        <c:lblAlgn val="ctr"/>
        <c:lblOffset val="100"/>
        <c:noMultiLvlLbl val="0"/>
      </c:catAx>
      <c:valAx>
        <c:axId val="125437824"/>
        <c:scaling>
          <c:orientation val="minMax"/>
        </c:scaling>
        <c:delete val="1"/>
        <c:axPos val="l"/>
        <c:majorGridlines>
          <c:spPr>
            <a:ln w="25400">
              <a:prstDash val="sysDash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crossAx val="125436288"/>
        <c:crosses val="autoZero"/>
        <c:crossBetween val="between"/>
        <c:majorUnit val="20"/>
        <c:minorUnit val="5"/>
      </c:valAx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Main Arc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2146892655367235E-2"/>
          <c:y val="8.0666675135608934E-2"/>
          <c:w val="0.87570621468926557"/>
          <c:h val="0.60301313417460722"/>
        </c:manualLayout>
      </c:layout>
      <c:lineChart>
        <c:grouping val="standard"/>
        <c:varyColors val="0"/>
        <c:ser>
          <c:idx val="0"/>
          <c:order val="0"/>
          <c:tx>
            <c:strRef>
              <c:f>Graphics!$AA$5</c:f>
              <c:strCache>
                <c:ptCount val="1"/>
                <c:pt idx="0">
                  <c:v>A</c:v>
                </c:pt>
              </c:strCache>
            </c:strRef>
          </c:tx>
          <c:spPr>
            <a:ln w="44450">
              <a:solidFill>
                <a:srgbClr val="C00000"/>
              </a:solidFill>
            </a:ln>
          </c:spPr>
          <c:marker>
            <c:symbol val="circle"/>
            <c:size val="9"/>
            <c:spPr>
              <a:solidFill>
                <a:srgbClr val="C00000"/>
              </a:solidFill>
            </c:spPr>
          </c:marker>
          <c:dPt>
            <c:idx val="0"/>
            <c:marker>
              <c:symbol val="circle"/>
              <c:size val="5"/>
              <c:spPr>
                <a:solidFill>
                  <a:srgbClr val="00B050"/>
                </a:solidFill>
              </c:spPr>
            </c:marker>
            <c:bubble3D val="0"/>
          </c:dPt>
          <c:dPt>
            <c:idx val="1"/>
            <c:marker>
              <c:symbol val="circle"/>
              <c:size val="7"/>
              <c:spPr>
                <a:solidFill>
                  <a:srgbClr val="00B05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ymbol val="circle"/>
              <c:size val="7"/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Graphics!$Z$8:$Z$14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Graphics!$AA$8:$AA$14</c:f>
              <c:numCache>
                <c:formatCode>General</c:formatCode>
                <c:ptCount val="7"/>
                <c:pt idx="0">
                  <c:v>21</c:v>
                </c:pt>
                <c:pt idx="1">
                  <c:v>18</c:v>
                </c:pt>
                <c:pt idx="2">
                  <c:v>19</c:v>
                </c:pt>
                <c:pt idx="3">
                  <c:v>#N/A</c:v>
                </c:pt>
                <c:pt idx="4">
                  <c:v>18</c:v>
                </c:pt>
                <c:pt idx="5">
                  <c:v>17</c:v>
                </c:pt>
                <c:pt idx="6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Graphics!$AB$5</c:f>
              <c:strCache>
                <c:ptCount val="1"/>
                <c:pt idx="0">
                  <c:v>B</c:v>
                </c:pt>
              </c:strCache>
            </c:strRef>
          </c:tx>
          <c:spPr>
            <a:ln w="44450">
              <a:solidFill>
                <a:srgbClr val="0070C0"/>
              </a:solidFill>
            </a:ln>
          </c:spPr>
          <c:marker>
            <c:symbol val="circle"/>
            <c:size val="9"/>
            <c:spPr>
              <a:solidFill>
                <a:srgbClr val="0070C0"/>
              </a:solidFill>
            </c:spPr>
          </c:marker>
          <c:dPt>
            <c:idx val="0"/>
            <c:marker>
              <c:symbol val="circle"/>
              <c:size val="5"/>
              <c:spPr>
                <a:solidFill>
                  <a:srgbClr val="00B050"/>
                </a:solidFill>
              </c:spPr>
            </c:marker>
            <c:bubble3D val="0"/>
          </c:dPt>
          <c:dPt>
            <c:idx val="1"/>
            <c:marker>
              <c:symbol val="circle"/>
              <c:size val="7"/>
              <c:spPr>
                <a:solidFill>
                  <a:srgbClr val="00B05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ymbol val="circle"/>
              <c:size val="7"/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Graphics!$Z$8:$Z$14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Graphics!$AB$8:$AB$14</c:f>
              <c:numCache>
                <c:formatCode>General</c:formatCode>
                <c:ptCount val="7"/>
                <c:pt idx="0">
                  <c:v>41</c:v>
                </c:pt>
                <c:pt idx="1">
                  <c:v>44</c:v>
                </c:pt>
                <c:pt idx="2">
                  <c:v>37</c:v>
                </c:pt>
                <c:pt idx="3">
                  <c:v>#N/A</c:v>
                </c:pt>
                <c:pt idx="4">
                  <c:v>44</c:v>
                </c:pt>
                <c:pt idx="5">
                  <c:v>39</c:v>
                </c:pt>
                <c:pt idx="6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Graphics!$AC$5</c:f>
              <c:strCache>
                <c:ptCount val="1"/>
                <c:pt idx="0">
                  <c:v>C</c:v>
                </c:pt>
              </c:strCache>
            </c:strRef>
          </c:tx>
          <c:spPr>
            <a:ln w="4445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9"/>
            <c:spPr>
              <a:solidFill>
                <a:schemeClr val="bg2">
                  <a:lumMod val="50000"/>
                </a:schemeClr>
              </a:solidFill>
            </c:spPr>
          </c:marker>
          <c:dPt>
            <c:idx val="0"/>
            <c:marker>
              <c:symbol val="circle"/>
              <c:size val="5"/>
              <c:spPr>
                <a:solidFill>
                  <a:srgbClr val="00B050"/>
                </a:solidFill>
              </c:spPr>
            </c:marker>
            <c:bubble3D val="0"/>
          </c:dPt>
          <c:dPt>
            <c:idx val="1"/>
            <c:marker>
              <c:symbol val="circle"/>
              <c:size val="7"/>
              <c:spPr>
                <a:solidFill>
                  <a:srgbClr val="00B05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ymbol val="circle"/>
              <c:size val="7"/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Graphics!$Z$8:$Z$14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Graphics!$AC$8:$AC$14</c:f>
              <c:numCache>
                <c:formatCode>General</c:formatCode>
                <c:ptCount val="7"/>
                <c:pt idx="0">
                  <c:v>60</c:v>
                </c:pt>
                <c:pt idx="1">
                  <c:v>56</c:v>
                </c:pt>
                <c:pt idx="2">
                  <c:v>63</c:v>
                </c:pt>
                <c:pt idx="3">
                  <c:v>#N/A</c:v>
                </c:pt>
                <c:pt idx="4">
                  <c:v>60</c:v>
                </c:pt>
                <c:pt idx="5">
                  <c:v>62</c:v>
                </c:pt>
                <c:pt idx="6">
                  <c:v>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Graphics!$AD$5</c:f>
              <c:strCache>
                <c:ptCount val="1"/>
                <c:pt idx="0">
                  <c:v>D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</c:spPr>
          </c:marker>
          <c:cat>
            <c:strRef>
              <c:f>Graphics!$Z$8:$Z$14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Graphics!$AD$8:$AD$14</c:f>
              <c:numCache>
                <c:formatCode>General</c:formatCode>
                <c:ptCount val="7"/>
                <c:pt idx="0">
                  <c:v>75</c:v>
                </c:pt>
                <c:pt idx="1">
                  <c:v>78</c:v>
                </c:pt>
                <c:pt idx="2">
                  <c:v>83</c:v>
                </c:pt>
                <c:pt idx="3">
                  <c:v>#N/A</c:v>
                </c:pt>
                <c:pt idx="4">
                  <c:v>83</c:v>
                </c:pt>
                <c:pt idx="5">
                  <c:v>82</c:v>
                </c:pt>
                <c:pt idx="6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6304"/>
        <c:axId val="58468224"/>
      </c:lineChart>
      <c:catAx>
        <c:axId val="5846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468224"/>
        <c:crosses val="autoZero"/>
        <c:auto val="1"/>
        <c:lblAlgn val="ctr"/>
        <c:lblOffset val="100"/>
        <c:noMultiLvlLbl val="0"/>
      </c:catAx>
      <c:valAx>
        <c:axId val="58468224"/>
        <c:scaling>
          <c:orientation val="minMax"/>
          <c:max val="80"/>
          <c:min val="0"/>
        </c:scaling>
        <c:delete val="1"/>
        <c:axPos val="l"/>
        <c:majorGridlines>
          <c:spPr>
            <a:ln w="25400">
              <a:prstDash val="sysDash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crossAx val="58466304"/>
        <c:crosses val="autoZero"/>
        <c:crossBetween val="between"/>
        <c:majorUnit val="20"/>
        <c:minorUnit val="5"/>
      </c:valAx>
    </c:plotArea>
    <c:legend>
      <c:legendPos val="b"/>
      <c:layout>
        <c:manualLayout>
          <c:xMode val="edge"/>
          <c:yMode val="edge"/>
          <c:x val="0.21927539120901027"/>
          <c:y val="0.82207921979295728"/>
          <c:w val="0.7807246087909897"/>
          <c:h val="0.12055264665520871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Gallery Jitter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Graphics!$AI$5</c:f>
              <c:strCache>
                <c:ptCount val="1"/>
                <c:pt idx="0">
                  <c:v>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</c:spPr>
          </c:marker>
          <c:cat>
            <c:strRef>
              <c:f>Graphics!$AH$6:$AH$36</c:f>
              <c:strCache>
                <c:ptCount val="28"/>
                <c:pt idx="3">
                  <c:v>12r</c:v>
                </c:pt>
                <c:pt idx="4">
                  <c:v>11r</c:v>
                </c:pt>
                <c:pt idx="5">
                  <c:v>10r</c:v>
                </c:pt>
                <c:pt idx="6">
                  <c:v>9r</c:v>
                </c:pt>
                <c:pt idx="7">
                  <c:v>8r</c:v>
                </c:pt>
                <c:pt idx="8">
                  <c:v>7r</c:v>
                </c:pt>
                <c:pt idx="9">
                  <c:v>6r</c:v>
                </c:pt>
                <c:pt idx="10">
                  <c:v>5r</c:v>
                </c:pt>
                <c:pt idx="11">
                  <c:v>4r</c:v>
                </c:pt>
                <c:pt idx="12">
                  <c:v>3r</c:v>
                </c:pt>
                <c:pt idx="13">
                  <c:v>2r</c:v>
                </c:pt>
                <c:pt idx="14">
                  <c:v>1r</c:v>
                </c:pt>
                <c:pt idx="16">
                  <c:v>1l</c:v>
                </c:pt>
                <c:pt idx="17">
                  <c:v>2l</c:v>
                </c:pt>
                <c:pt idx="18">
                  <c:v>3l</c:v>
                </c:pt>
                <c:pt idx="19">
                  <c:v>4l</c:v>
                </c:pt>
                <c:pt idx="20">
                  <c:v>5l</c:v>
                </c:pt>
                <c:pt idx="21">
                  <c:v>6l</c:v>
                </c:pt>
                <c:pt idx="22">
                  <c:v>7l</c:v>
                </c:pt>
                <c:pt idx="23">
                  <c:v>8l</c:v>
                </c:pt>
                <c:pt idx="24">
                  <c:v>9l</c:v>
                </c:pt>
                <c:pt idx="25">
                  <c:v>10l</c:v>
                </c:pt>
                <c:pt idx="26">
                  <c:v>11l</c:v>
                </c:pt>
                <c:pt idx="27">
                  <c:v>12l</c:v>
                </c:pt>
              </c:strCache>
            </c:strRef>
          </c:cat>
          <c:val>
            <c:numRef>
              <c:f>Graphics!$AI$6:$AI$36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20.200000000000024</c:v>
                </c:pt>
                <c:pt idx="4">
                  <c:v>10.200000000000022</c:v>
                </c:pt>
                <c:pt idx="5">
                  <c:v>28.200000000000024</c:v>
                </c:pt>
                <c:pt idx="6">
                  <c:v>21.200000000000024</c:v>
                </c:pt>
                <c:pt idx="7">
                  <c:v>17.500000000000021</c:v>
                </c:pt>
                <c:pt idx="8">
                  <c:v>30.500000000000021</c:v>
                </c:pt>
                <c:pt idx="9">
                  <c:v>15.500000000000023</c:v>
                </c:pt>
                <c:pt idx="10">
                  <c:v>16.500000000000021</c:v>
                </c:pt>
                <c:pt idx="11">
                  <c:v>11.700000000000022</c:v>
                </c:pt>
                <c:pt idx="12">
                  <c:v>25.700000000000024</c:v>
                </c:pt>
                <c:pt idx="13">
                  <c:v>14.700000000000022</c:v>
                </c:pt>
                <c:pt idx="14">
                  <c:v>27.700000000000024</c:v>
                </c:pt>
                <c:pt idx="15">
                  <c:v>#N/A</c:v>
                </c:pt>
                <c:pt idx="16">
                  <c:v>28.700000000000024</c:v>
                </c:pt>
                <c:pt idx="17">
                  <c:v>12.700000000000022</c:v>
                </c:pt>
                <c:pt idx="18">
                  <c:v>22.700000000000024</c:v>
                </c:pt>
                <c:pt idx="19">
                  <c:v>15.700000000000022</c:v>
                </c:pt>
                <c:pt idx="20">
                  <c:v>16.200000000000024</c:v>
                </c:pt>
                <c:pt idx="21">
                  <c:v>23.200000000000024</c:v>
                </c:pt>
                <c:pt idx="22">
                  <c:v>23.200000000000024</c:v>
                </c:pt>
                <c:pt idx="23">
                  <c:v>17.200000000000024</c:v>
                </c:pt>
                <c:pt idx="24">
                  <c:v>26.500000000000021</c:v>
                </c:pt>
                <c:pt idx="25">
                  <c:v>19.500000000000021</c:v>
                </c:pt>
                <c:pt idx="26">
                  <c:v>20.500000000000021</c:v>
                </c:pt>
                <c:pt idx="27">
                  <c:v>13.500000000000023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Graphics!$AJ$5</c:f>
              <c:strCache>
                <c:ptCount val="1"/>
                <c:pt idx="0">
                  <c:v>b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</c:spPr>
          </c:marker>
          <c:cat>
            <c:strRef>
              <c:f>Graphics!$AH$6:$AH$36</c:f>
              <c:strCache>
                <c:ptCount val="28"/>
                <c:pt idx="3">
                  <c:v>12r</c:v>
                </c:pt>
                <c:pt idx="4">
                  <c:v>11r</c:v>
                </c:pt>
                <c:pt idx="5">
                  <c:v>10r</c:v>
                </c:pt>
                <c:pt idx="6">
                  <c:v>9r</c:v>
                </c:pt>
                <c:pt idx="7">
                  <c:v>8r</c:v>
                </c:pt>
                <c:pt idx="8">
                  <c:v>7r</c:v>
                </c:pt>
                <c:pt idx="9">
                  <c:v>6r</c:v>
                </c:pt>
                <c:pt idx="10">
                  <c:v>5r</c:v>
                </c:pt>
                <c:pt idx="11">
                  <c:v>4r</c:v>
                </c:pt>
                <c:pt idx="12">
                  <c:v>3r</c:v>
                </c:pt>
                <c:pt idx="13">
                  <c:v>2r</c:v>
                </c:pt>
                <c:pt idx="14">
                  <c:v>1r</c:v>
                </c:pt>
                <c:pt idx="16">
                  <c:v>1l</c:v>
                </c:pt>
                <c:pt idx="17">
                  <c:v>2l</c:v>
                </c:pt>
                <c:pt idx="18">
                  <c:v>3l</c:v>
                </c:pt>
                <c:pt idx="19">
                  <c:v>4l</c:v>
                </c:pt>
                <c:pt idx="20">
                  <c:v>5l</c:v>
                </c:pt>
                <c:pt idx="21">
                  <c:v>6l</c:v>
                </c:pt>
                <c:pt idx="22">
                  <c:v>7l</c:v>
                </c:pt>
                <c:pt idx="23">
                  <c:v>8l</c:v>
                </c:pt>
                <c:pt idx="24">
                  <c:v>9l</c:v>
                </c:pt>
                <c:pt idx="25">
                  <c:v>10l</c:v>
                </c:pt>
                <c:pt idx="26">
                  <c:v>11l</c:v>
                </c:pt>
                <c:pt idx="27">
                  <c:v>12l</c:v>
                </c:pt>
              </c:strCache>
            </c:strRef>
          </c:cat>
          <c:val>
            <c:numRef>
              <c:f>Graphics!$AJ$6:$AJ$36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34.700000000000024</c:v>
                </c:pt>
                <c:pt idx="4">
                  <c:v>43.700000000000024</c:v>
                </c:pt>
                <c:pt idx="5">
                  <c:v>39.700000000000024</c:v>
                </c:pt>
                <c:pt idx="6">
                  <c:v>41.700000000000024</c:v>
                </c:pt>
                <c:pt idx="7">
                  <c:v>44.700000000000024</c:v>
                </c:pt>
                <c:pt idx="8">
                  <c:v>35.700000000000024</c:v>
                </c:pt>
                <c:pt idx="9">
                  <c:v>40.700000000000024</c:v>
                </c:pt>
                <c:pt idx="10">
                  <c:v>38.700000000000024</c:v>
                </c:pt>
                <c:pt idx="11">
                  <c:v>51.700000000000024</c:v>
                </c:pt>
                <c:pt idx="12">
                  <c:v>34.700000000000024</c:v>
                </c:pt>
                <c:pt idx="13">
                  <c:v>33.700000000000024</c:v>
                </c:pt>
                <c:pt idx="14">
                  <c:v>39.700000000000024</c:v>
                </c:pt>
                <c:pt idx="15">
                  <c:v>#N/A</c:v>
                </c:pt>
                <c:pt idx="16">
                  <c:v>45.700000000000024</c:v>
                </c:pt>
                <c:pt idx="17">
                  <c:v>35.700000000000024</c:v>
                </c:pt>
                <c:pt idx="18">
                  <c:v>45.700000000000024</c:v>
                </c:pt>
                <c:pt idx="19">
                  <c:v>32.700000000000024</c:v>
                </c:pt>
                <c:pt idx="20">
                  <c:v>50.000000000000021</c:v>
                </c:pt>
                <c:pt idx="21">
                  <c:v>40.000000000000021</c:v>
                </c:pt>
                <c:pt idx="22">
                  <c:v>33.000000000000021</c:v>
                </c:pt>
                <c:pt idx="23">
                  <c:v>37.000000000000021</c:v>
                </c:pt>
                <c:pt idx="24">
                  <c:v>41.200000000000024</c:v>
                </c:pt>
                <c:pt idx="25">
                  <c:v>42.200000000000024</c:v>
                </c:pt>
                <c:pt idx="26">
                  <c:v>45.200000000000024</c:v>
                </c:pt>
                <c:pt idx="27">
                  <c:v>31.200000000000024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Graphics!$AK$5</c:f>
              <c:strCache>
                <c:ptCount val="1"/>
                <c:pt idx="0">
                  <c:v>c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dash"/>
            <c:size val="7"/>
          </c:marker>
          <c:cat>
            <c:strRef>
              <c:f>Graphics!$AH$6:$AH$36</c:f>
              <c:strCache>
                <c:ptCount val="28"/>
                <c:pt idx="3">
                  <c:v>12r</c:v>
                </c:pt>
                <c:pt idx="4">
                  <c:v>11r</c:v>
                </c:pt>
                <c:pt idx="5">
                  <c:v>10r</c:v>
                </c:pt>
                <c:pt idx="6">
                  <c:v>9r</c:v>
                </c:pt>
                <c:pt idx="7">
                  <c:v>8r</c:v>
                </c:pt>
                <c:pt idx="8">
                  <c:v>7r</c:v>
                </c:pt>
                <c:pt idx="9">
                  <c:v>6r</c:v>
                </c:pt>
                <c:pt idx="10">
                  <c:v>5r</c:v>
                </c:pt>
                <c:pt idx="11">
                  <c:v>4r</c:v>
                </c:pt>
                <c:pt idx="12">
                  <c:v>3r</c:v>
                </c:pt>
                <c:pt idx="13">
                  <c:v>2r</c:v>
                </c:pt>
                <c:pt idx="14">
                  <c:v>1r</c:v>
                </c:pt>
                <c:pt idx="16">
                  <c:v>1l</c:v>
                </c:pt>
                <c:pt idx="17">
                  <c:v>2l</c:v>
                </c:pt>
                <c:pt idx="18">
                  <c:v>3l</c:v>
                </c:pt>
                <c:pt idx="19">
                  <c:v>4l</c:v>
                </c:pt>
                <c:pt idx="20">
                  <c:v>5l</c:v>
                </c:pt>
                <c:pt idx="21">
                  <c:v>6l</c:v>
                </c:pt>
                <c:pt idx="22">
                  <c:v>7l</c:v>
                </c:pt>
                <c:pt idx="23">
                  <c:v>8l</c:v>
                </c:pt>
                <c:pt idx="24">
                  <c:v>9l</c:v>
                </c:pt>
                <c:pt idx="25">
                  <c:v>10l</c:v>
                </c:pt>
                <c:pt idx="26">
                  <c:v>11l</c:v>
                </c:pt>
                <c:pt idx="27">
                  <c:v>12l</c:v>
                </c:pt>
              </c:strCache>
            </c:strRef>
          </c:cat>
          <c:val>
            <c:numRef>
              <c:f>Graphics!$AK$6:$AK$36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52.700000000000024</c:v>
                </c:pt>
                <c:pt idx="4">
                  <c:v>57.700000000000024</c:v>
                </c:pt>
                <c:pt idx="5">
                  <c:v>60.700000000000024</c:v>
                </c:pt>
                <c:pt idx="6">
                  <c:v>68.700000000000017</c:v>
                </c:pt>
                <c:pt idx="7">
                  <c:v>59.000000000000021</c:v>
                </c:pt>
                <c:pt idx="8">
                  <c:v>61.000000000000021</c:v>
                </c:pt>
                <c:pt idx="9">
                  <c:v>55.000000000000021</c:v>
                </c:pt>
                <c:pt idx="10">
                  <c:v>65.000000000000028</c:v>
                </c:pt>
                <c:pt idx="11">
                  <c:v>66.700000000000017</c:v>
                </c:pt>
                <c:pt idx="12">
                  <c:v>52.700000000000024</c:v>
                </c:pt>
                <c:pt idx="13">
                  <c:v>67.700000000000017</c:v>
                </c:pt>
                <c:pt idx="14">
                  <c:v>52.700000000000024</c:v>
                </c:pt>
                <c:pt idx="15">
                  <c:v>#N/A</c:v>
                </c:pt>
                <c:pt idx="16">
                  <c:v>66.700000000000017</c:v>
                </c:pt>
                <c:pt idx="17">
                  <c:v>51.700000000000024</c:v>
                </c:pt>
                <c:pt idx="18">
                  <c:v>61.700000000000024</c:v>
                </c:pt>
                <c:pt idx="19">
                  <c:v>59.700000000000024</c:v>
                </c:pt>
                <c:pt idx="20">
                  <c:v>67.500000000000028</c:v>
                </c:pt>
                <c:pt idx="21">
                  <c:v>54.500000000000021</c:v>
                </c:pt>
                <c:pt idx="22">
                  <c:v>52.500000000000021</c:v>
                </c:pt>
                <c:pt idx="23">
                  <c:v>65.500000000000028</c:v>
                </c:pt>
                <c:pt idx="24">
                  <c:v>53.700000000000024</c:v>
                </c:pt>
                <c:pt idx="25">
                  <c:v>65.700000000000017</c:v>
                </c:pt>
                <c:pt idx="26">
                  <c:v>67.700000000000017</c:v>
                </c:pt>
                <c:pt idx="27">
                  <c:v>52.700000000000024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Graphics!$AL$5</c:f>
              <c:strCache>
                <c:ptCount val="1"/>
                <c:pt idx="0">
                  <c:v>d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dot"/>
            <c:size val="7"/>
          </c:marker>
          <c:cat>
            <c:strRef>
              <c:f>Graphics!$AH$6:$AH$36</c:f>
              <c:strCache>
                <c:ptCount val="28"/>
                <c:pt idx="3">
                  <c:v>12r</c:v>
                </c:pt>
                <c:pt idx="4">
                  <c:v>11r</c:v>
                </c:pt>
                <c:pt idx="5">
                  <c:v>10r</c:v>
                </c:pt>
                <c:pt idx="6">
                  <c:v>9r</c:v>
                </c:pt>
                <c:pt idx="7">
                  <c:v>8r</c:v>
                </c:pt>
                <c:pt idx="8">
                  <c:v>7r</c:v>
                </c:pt>
                <c:pt idx="9">
                  <c:v>6r</c:v>
                </c:pt>
                <c:pt idx="10">
                  <c:v>5r</c:v>
                </c:pt>
                <c:pt idx="11">
                  <c:v>4r</c:v>
                </c:pt>
                <c:pt idx="12">
                  <c:v>3r</c:v>
                </c:pt>
                <c:pt idx="13">
                  <c:v>2r</c:v>
                </c:pt>
                <c:pt idx="14">
                  <c:v>1r</c:v>
                </c:pt>
                <c:pt idx="16">
                  <c:v>1l</c:v>
                </c:pt>
                <c:pt idx="17">
                  <c:v>2l</c:v>
                </c:pt>
                <c:pt idx="18">
                  <c:v>3l</c:v>
                </c:pt>
                <c:pt idx="19">
                  <c:v>4l</c:v>
                </c:pt>
                <c:pt idx="20">
                  <c:v>5l</c:v>
                </c:pt>
                <c:pt idx="21">
                  <c:v>6l</c:v>
                </c:pt>
                <c:pt idx="22">
                  <c:v>7l</c:v>
                </c:pt>
                <c:pt idx="23">
                  <c:v>8l</c:v>
                </c:pt>
                <c:pt idx="24">
                  <c:v>9l</c:v>
                </c:pt>
                <c:pt idx="25">
                  <c:v>10l</c:v>
                </c:pt>
                <c:pt idx="26">
                  <c:v>11l</c:v>
                </c:pt>
                <c:pt idx="27">
                  <c:v>12l</c:v>
                </c:pt>
              </c:strCache>
            </c:strRef>
          </c:cat>
          <c:val>
            <c:numRef>
              <c:f>Graphics!$AL$6:$AL$36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79.000000000000028</c:v>
                </c:pt>
                <c:pt idx="4">
                  <c:v>78.000000000000028</c:v>
                </c:pt>
                <c:pt idx="5">
                  <c:v>82.000000000000028</c:v>
                </c:pt>
                <c:pt idx="6">
                  <c:v>81.000000000000028</c:v>
                </c:pt>
                <c:pt idx="7">
                  <c:v>73.500000000000028</c:v>
                </c:pt>
                <c:pt idx="8">
                  <c:v>76.500000000000028</c:v>
                </c:pt>
                <c:pt idx="9">
                  <c:v>79.500000000000028</c:v>
                </c:pt>
                <c:pt idx="10">
                  <c:v>90.500000000000028</c:v>
                </c:pt>
                <c:pt idx="11">
                  <c:v>69.700000000000017</c:v>
                </c:pt>
                <c:pt idx="12">
                  <c:v>84.700000000000017</c:v>
                </c:pt>
                <c:pt idx="13">
                  <c:v>86.700000000000017</c:v>
                </c:pt>
                <c:pt idx="14">
                  <c:v>78.700000000000017</c:v>
                </c:pt>
                <c:pt idx="15">
                  <c:v>#N/A</c:v>
                </c:pt>
                <c:pt idx="16">
                  <c:v>84.000000000000028</c:v>
                </c:pt>
                <c:pt idx="17">
                  <c:v>74.000000000000028</c:v>
                </c:pt>
                <c:pt idx="18">
                  <c:v>77.000000000000028</c:v>
                </c:pt>
                <c:pt idx="19">
                  <c:v>85.000000000000028</c:v>
                </c:pt>
                <c:pt idx="20">
                  <c:v>75.200000000000017</c:v>
                </c:pt>
                <c:pt idx="21">
                  <c:v>75.200000000000017</c:v>
                </c:pt>
                <c:pt idx="22">
                  <c:v>85.200000000000017</c:v>
                </c:pt>
                <c:pt idx="23">
                  <c:v>84.200000000000017</c:v>
                </c:pt>
                <c:pt idx="24">
                  <c:v>81.000000000000028</c:v>
                </c:pt>
                <c:pt idx="25">
                  <c:v>79.000000000000028</c:v>
                </c:pt>
                <c:pt idx="26">
                  <c:v>77.000000000000028</c:v>
                </c:pt>
                <c:pt idx="27">
                  <c:v>83.000000000000028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Graphics!$AM$5</c:f>
              <c:strCache>
                <c:ptCount val="1"/>
              </c:strCache>
            </c:strRef>
          </c:tx>
          <c:cat>
            <c:strRef>
              <c:f>Graphics!$AH$6:$AH$36</c:f>
              <c:strCache>
                <c:ptCount val="28"/>
                <c:pt idx="3">
                  <c:v>12r</c:v>
                </c:pt>
                <c:pt idx="4">
                  <c:v>11r</c:v>
                </c:pt>
                <c:pt idx="5">
                  <c:v>10r</c:v>
                </c:pt>
                <c:pt idx="6">
                  <c:v>9r</c:v>
                </c:pt>
                <c:pt idx="7">
                  <c:v>8r</c:v>
                </c:pt>
                <c:pt idx="8">
                  <c:v>7r</c:v>
                </c:pt>
                <c:pt idx="9">
                  <c:v>6r</c:v>
                </c:pt>
                <c:pt idx="10">
                  <c:v>5r</c:v>
                </c:pt>
                <c:pt idx="11">
                  <c:v>4r</c:v>
                </c:pt>
                <c:pt idx="12">
                  <c:v>3r</c:v>
                </c:pt>
                <c:pt idx="13">
                  <c:v>2r</c:v>
                </c:pt>
                <c:pt idx="14">
                  <c:v>1r</c:v>
                </c:pt>
                <c:pt idx="16">
                  <c:v>1l</c:v>
                </c:pt>
                <c:pt idx="17">
                  <c:v>2l</c:v>
                </c:pt>
                <c:pt idx="18">
                  <c:v>3l</c:v>
                </c:pt>
                <c:pt idx="19">
                  <c:v>4l</c:v>
                </c:pt>
                <c:pt idx="20">
                  <c:v>5l</c:v>
                </c:pt>
                <c:pt idx="21">
                  <c:v>6l</c:v>
                </c:pt>
                <c:pt idx="22">
                  <c:v>7l</c:v>
                </c:pt>
                <c:pt idx="23">
                  <c:v>8l</c:v>
                </c:pt>
                <c:pt idx="24">
                  <c:v>9l</c:v>
                </c:pt>
                <c:pt idx="25">
                  <c:v>10l</c:v>
                </c:pt>
                <c:pt idx="26">
                  <c:v>11l</c:v>
                </c:pt>
                <c:pt idx="27">
                  <c:v>12l</c:v>
                </c:pt>
              </c:strCache>
            </c:strRef>
          </c:cat>
          <c:val>
            <c:numRef>
              <c:f>Graphics!$AM$6:$AM$36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Graphics!$AN$5</c:f>
              <c:strCache>
                <c:ptCount val="1"/>
              </c:strCache>
            </c:strRef>
          </c:tx>
          <c:cat>
            <c:strRef>
              <c:f>Graphics!$AH$6:$AH$36</c:f>
              <c:strCache>
                <c:ptCount val="28"/>
                <c:pt idx="3">
                  <c:v>12r</c:v>
                </c:pt>
                <c:pt idx="4">
                  <c:v>11r</c:v>
                </c:pt>
                <c:pt idx="5">
                  <c:v>10r</c:v>
                </c:pt>
                <c:pt idx="6">
                  <c:v>9r</c:v>
                </c:pt>
                <c:pt idx="7">
                  <c:v>8r</c:v>
                </c:pt>
                <c:pt idx="8">
                  <c:v>7r</c:v>
                </c:pt>
                <c:pt idx="9">
                  <c:v>6r</c:v>
                </c:pt>
                <c:pt idx="10">
                  <c:v>5r</c:v>
                </c:pt>
                <c:pt idx="11">
                  <c:v>4r</c:v>
                </c:pt>
                <c:pt idx="12">
                  <c:v>3r</c:v>
                </c:pt>
                <c:pt idx="13">
                  <c:v>2r</c:v>
                </c:pt>
                <c:pt idx="14">
                  <c:v>1r</c:v>
                </c:pt>
                <c:pt idx="16">
                  <c:v>1l</c:v>
                </c:pt>
                <c:pt idx="17">
                  <c:v>2l</c:v>
                </c:pt>
                <c:pt idx="18">
                  <c:v>3l</c:v>
                </c:pt>
                <c:pt idx="19">
                  <c:v>4l</c:v>
                </c:pt>
                <c:pt idx="20">
                  <c:v>5l</c:v>
                </c:pt>
                <c:pt idx="21">
                  <c:v>6l</c:v>
                </c:pt>
                <c:pt idx="22">
                  <c:v>7l</c:v>
                </c:pt>
                <c:pt idx="23">
                  <c:v>8l</c:v>
                </c:pt>
                <c:pt idx="24">
                  <c:v>9l</c:v>
                </c:pt>
                <c:pt idx="25">
                  <c:v>10l</c:v>
                </c:pt>
                <c:pt idx="26">
                  <c:v>11l</c:v>
                </c:pt>
                <c:pt idx="27">
                  <c:v>12l</c:v>
                </c:pt>
              </c:strCache>
            </c:strRef>
          </c:cat>
          <c:val>
            <c:numRef>
              <c:f>Graphics!$AN$6:$AN$36</c:f>
              <c:numCache>
                <c:formatCode>General</c:formatCode>
                <c:ptCount val="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87552"/>
        <c:axId val="58489088"/>
      </c:lineChart>
      <c:catAx>
        <c:axId val="5848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58489088"/>
        <c:crosses val="autoZero"/>
        <c:auto val="1"/>
        <c:lblAlgn val="ctr"/>
        <c:lblOffset val="100"/>
        <c:noMultiLvlLbl val="0"/>
      </c:catAx>
      <c:valAx>
        <c:axId val="58489088"/>
        <c:scaling>
          <c:orientation val="minMax"/>
          <c:max val="100"/>
          <c:min val="0"/>
        </c:scaling>
        <c:delete val="1"/>
        <c:axPos val="l"/>
        <c:majorGridlines>
          <c:spPr>
            <a:ln w="31750">
              <a:prstDash val="sysDash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crossAx val="58487552"/>
        <c:crosses val="autoZero"/>
        <c:crossBetween val="between"/>
        <c:majorUnit val="20"/>
        <c:minorUnit val="5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SingleChord-Trim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Graphics!$AP$6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Graphics!$AQ$6:$AT$6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Graphics!$AP$7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Graphics!$AQ$7:$AT$7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Graphics!$AP$8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Graphics!$AQ$8:$AT$8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Graphics!$AP$9</c:f>
              <c:strCache>
                <c:ptCount val="1"/>
                <c:pt idx="0">
                  <c:v>12r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Graphics!$AQ$9:$AT$9</c:f>
              <c:numCache>
                <c:formatCode>General</c:formatCode>
                <c:ptCount val="4"/>
                <c:pt idx="0">
                  <c:v>241.10000000000002</c:v>
                </c:pt>
                <c:pt idx="1">
                  <c:v>236.10000000000002</c:v>
                </c:pt>
                <c:pt idx="2">
                  <c:v>233.10000000000002</c:v>
                </c:pt>
                <c:pt idx="3">
                  <c:v>234.10000000000002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Graphics!$AP$10</c:f>
              <c:strCache>
                <c:ptCount val="1"/>
                <c:pt idx="0">
                  <c:v>11r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Graphics!$AQ$10:$AT$10</c:f>
              <c:numCache>
                <c:formatCode>General</c:formatCode>
                <c:ptCount val="4"/>
                <c:pt idx="0">
                  <c:v>211.10000000000002</c:v>
                </c:pt>
                <c:pt idx="1">
                  <c:v>225.10000000000002</c:v>
                </c:pt>
                <c:pt idx="2">
                  <c:v>218.10000000000002</c:v>
                </c:pt>
                <c:pt idx="3">
                  <c:v>213.10000000000002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Graphics!$AP$11</c:f>
              <c:strCache>
                <c:ptCount val="1"/>
                <c:pt idx="0">
                  <c:v>10r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Graphics!$AQ$11:$AT$11</c:f>
              <c:numCache>
                <c:formatCode>General</c:formatCode>
                <c:ptCount val="4"/>
                <c:pt idx="0">
                  <c:v>209.10000000000002</c:v>
                </c:pt>
                <c:pt idx="1">
                  <c:v>201.10000000000002</c:v>
                </c:pt>
                <c:pt idx="2">
                  <c:v>201.10000000000002</c:v>
                </c:pt>
                <c:pt idx="3">
                  <c:v>197.10000000000002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Graphics!$AP$12</c:f>
              <c:strCache>
                <c:ptCount val="1"/>
                <c:pt idx="0">
                  <c:v>9r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Graphics!$AQ$12:$AT$12</c:f>
              <c:numCache>
                <c:formatCode>General</c:formatCode>
                <c:ptCount val="4"/>
                <c:pt idx="0">
                  <c:v>182.10000000000002</c:v>
                </c:pt>
                <c:pt idx="1">
                  <c:v>183.10000000000002</c:v>
                </c:pt>
                <c:pt idx="2">
                  <c:v>189.10000000000002</c:v>
                </c:pt>
                <c:pt idx="3">
                  <c:v>176.10000000000002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Graphics!$AP$13</c:f>
              <c:strCache>
                <c:ptCount val="1"/>
                <c:pt idx="0">
                  <c:v>8r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Graphics!$AQ$13:$AT$13</c:f>
              <c:numCache>
                <c:formatCode>General</c:formatCode>
                <c:ptCount val="4"/>
                <c:pt idx="0">
                  <c:v>155.10000000000002</c:v>
                </c:pt>
                <c:pt idx="1">
                  <c:v>169.10000000000002</c:v>
                </c:pt>
                <c:pt idx="2">
                  <c:v>155.10000000000002</c:v>
                </c:pt>
                <c:pt idx="3">
                  <c:v>151.10000000000002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Graphics!$AP$14</c:f>
              <c:strCache>
                <c:ptCount val="1"/>
                <c:pt idx="0">
                  <c:v>7r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Graphics!$AQ$14:$AT$14</c:f>
              <c:numCache>
                <c:formatCode>General</c:formatCode>
                <c:ptCount val="4"/>
                <c:pt idx="0">
                  <c:v>148.10000000000002</c:v>
                </c:pt>
                <c:pt idx="1">
                  <c:v>140.10000000000002</c:v>
                </c:pt>
                <c:pt idx="2">
                  <c:v>137.10000000000002</c:v>
                </c:pt>
                <c:pt idx="3">
                  <c:v>134.10000000000002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Graphics!$AP$15</c:f>
              <c:strCache>
                <c:ptCount val="1"/>
                <c:pt idx="0">
                  <c:v>6r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Graphics!$AQ$15:$AT$15</c:f>
              <c:numCache>
                <c:formatCode>General</c:formatCode>
                <c:ptCount val="4"/>
                <c:pt idx="0">
                  <c:v>113.10000000000002</c:v>
                </c:pt>
                <c:pt idx="1">
                  <c:v>125.10000000000002</c:v>
                </c:pt>
                <c:pt idx="2">
                  <c:v>111.10000000000002</c:v>
                </c:pt>
                <c:pt idx="3">
                  <c:v>117.10000000000002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Graphics!$AP$16</c:f>
              <c:strCache>
                <c:ptCount val="1"/>
                <c:pt idx="0">
                  <c:v>5r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Graphics!$AQ$16:$AT$16</c:f>
              <c:numCache>
                <c:formatCode>General</c:formatCode>
                <c:ptCount val="4"/>
                <c:pt idx="0">
                  <c:v>94.100000000000023</c:v>
                </c:pt>
                <c:pt idx="1">
                  <c:v>103.10000000000002</c:v>
                </c:pt>
                <c:pt idx="2">
                  <c:v>101.10000000000002</c:v>
                </c:pt>
                <c:pt idx="3">
                  <c:v>108.10000000000002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Graphics!$AP$17</c:f>
              <c:strCache>
                <c:ptCount val="1"/>
                <c:pt idx="0">
                  <c:v>4r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Graphics!$AQ$17:$AT$17</c:f>
              <c:numCache>
                <c:formatCode>General</c:formatCode>
                <c:ptCount val="4"/>
                <c:pt idx="0">
                  <c:v>71.100000000000023</c:v>
                </c:pt>
                <c:pt idx="1">
                  <c:v>89.100000000000023</c:v>
                </c:pt>
                <c:pt idx="2">
                  <c:v>90.100000000000023</c:v>
                </c:pt>
                <c:pt idx="3">
                  <c:v>73.100000000000023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Graphics!$AP$18</c:f>
              <c:strCache>
                <c:ptCount val="1"/>
                <c:pt idx="0">
                  <c:v>3r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Graphics!$AQ$18:$AT$18</c:f>
              <c:numCache>
                <c:formatCode>General</c:formatCode>
                <c:ptCount val="4"/>
                <c:pt idx="0">
                  <c:v>65.100000000000023</c:v>
                </c:pt>
                <c:pt idx="1">
                  <c:v>52.100000000000023</c:v>
                </c:pt>
                <c:pt idx="2">
                  <c:v>56.100000000000023</c:v>
                </c:pt>
                <c:pt idx="3">
                  <c:v>68.100000000000023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Graphics!$AP$19</c:f>
              <c:strCache>
                <c:ptCount val="1"/>
                <c:pt idx="0">
                  <c:v>2r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Graphics!$AQ$19:$AT$19</c:f>
              <c:numCache>
                <c:formatCode>General</c:formatCode>
                <c:ptCount val="4"/>
                <c:pt idx="0">
                  <c:v>34.100000000000023</c:v>
                </c:pt>
                <c:pt idx="1">
                  <c:v>31.100000000000023</c:v>
                </c:pt>
                <c:pt idx="2">
                  <c:v>51.100000000000023</c:v>
                </c:pt>
                <c:pt idx="3">
                  <c:v>50.100000000000023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Graphics!$AP$20</c:f>
              <c:strCache>
                <c:ptCount val="1"/>
                <c:pt idx="0">
                  <c:v>1r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Graphics!$AQ$20:$AT$20</c:f>
              <c:numCache>
                <c:formatCode>General</c:formatCode>
                <c:ptCount val="4"/>
                <c:pt idx="0">
                  <c:v>27.100000000000023</c:v>
                </c:pt>
                <c:pt idx="1">
                  <c:v>17.100000000000023</c:v>
                </c:pt>
                <c:pt idx="2">
                  <c:v>16.100000000000023</c:v>
                </c:pt>
                <c:pt idx="3">
                  <c:v>22.100000000000023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Graphics!$AP$21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Graphics!$AQ$21:$AT$21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Graphics!$AP$22</c:f>
              <c:strCache>
                <c:ptCount val="1"/>
                <c:pt idx="0">
                  <c:v>1l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Graphics!$AQ$22:$AT$22</c:f>
              <c:numCache>
                <c:formatCode>General</c:formatCode>
                <c:ptCount val="4"/>
                <c:pt idx="0">
                  <c:v>-27.100000000000023</c:v>
                </c:pt>
                <c:pt idx="1">
                  <c:v>-30.100000000000023</c:v>
                </c:pt>
                <c:pt idx="2">
                  <c:v>-27.100000000000023</c:v>
                </c:pt>
                <c:pt idx="3">
                  <c:v>-27.100000000000023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Graphics!$AP$23</c:f>
              <c:strCache>
                <c:ptCount val="1"/>
                <c:pt idx="0">
                  <c:v>2l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Graphics!$AQ$23:$AT$23</c:f>
              <c:numCache>
                <c:formatCode>General</c:formatCode>
                <c:ptCount val="4"/>
                <c:pt idx="0">
                  <c:v>-31.100000000000023</c:v>
                </c:pt>
                <c:pt idx="1">
                  <c:v>-40.100000000000023</c:v>
                </c:pt>
                <c:pt idx="2">
                  <c:v>-32.100000000000023</c:v>
                </c:pt>
                <c:pt idx="3">
                  <c:v>-37.100000000000023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Graphics!$AP$24</c:f>
              <c:strCache>
                <c:ptCount val="1"/>
                <c:pt idx="0">
                  <c:v>3l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Graphics!$AQ$24:$AT$24</c:f>
              <c:numCache>
                <c:formatCode>General</c:formatCode>
                <c:ptCount val="4"/>
                <c:pt idx="0">
                  <c:v>-61.100000000000023</c:v>
                </c:pt>
                <c:pt idx="1">
                  <c:v>-70.100000000000023</c:v>
                </c:pt>
                <c:pt idx="2">
                  <c:v>-62.100000000000023</c:v>
                </c:pt>
                <c:pt idx="3">
                  <c:v>-60.100000000000023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Graphics!$AP$25</c:f>
              <c:strCache>
                <c:ptCount val="1"/>
                <c:pt idx="0">
                  <c:v>4l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Graphics!$AQ$25:$AT$25</c:f>
              <c:numCache>
                <c:formatCode>General</c:formatCode>
                <c:ptCount val="4"/>
                <c:pt idx="0">
                  <c:v>-74.100000000000023</c:v>
                </c:pt>
                <c:pt idx="1">
                  <c:v>-77.100000000000023</c:v>
                </c:pt>
                <c:pt idx="2">
                  <c:v>-80.100000000000023</c:v>
                </c:pt>
                <c:pt idx="3">
                  <c:v>-88.100000000000023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Graphics!$AP$26</c:f>
              <c:strCache>
                <c:ptCount val="1"/>
                <c:pt idx="0">
                  <c:v>5l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Graphics!$AQ$26:$AT$26</c:f>
              <c:numCache>
                <c:formatCode>General</c:formatCode>
                <c:ptCount val="4"/>
                <c:pt idx="0">
                  <c:v>-93.100000000000023</c:v>
                </c:pt>
                <c:pt idx="1">
                  <c:v>-109.10000000000002</c:v>
                </c:pt>
                <c:pt idx="2">
                  <c:v>-109.10000000000002</c:v>
                </c:pt>
                <c:pt idx="3">
                  <c:v>-97.100000000000023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Graphics!$AP$27</c:f>
              <c:strCache>
                <c:ptCount val="1"/>
                <c:pt idx="0">
                  <c:v>6l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Graphics!$AQ$27:$AT$27</c:f>
              <c:numCache>
                <c:formatCode>General</c:formatCode>
                <c:ptCount val="4"/>
                <c:pt idx="0">
                  <c:v>-120.10000000000002</c:v>
                </c:pt>
                <c:pt idx="1">
                  <c:v>-119.10000000000002</c:v>
                </c:pt>
                <c:pt idx="2">
                  <c:v>-116.10000000000002</c:v>
                </c:pt>
                <c:pt idx="3">
                  <c:v>-117.10000000000002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Graphics!$AP$28</c:f>
              <c:strCache>
                <c:ptCount val="1"/>
                <c:pt idx="0">
                  <c:v>7l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Graphics!$AQ$28:$AT$28</c:f>
              <c:numCache>
                <c:formatCode>General</c:formatCode>
                <c:ptCount val="4"/>
                <c:pt idx="0">
                  <c:v>-140.10000000000002</c:v>
                </c:pt>
                <c:pt idx="1">
                  <c:v>-132.10000000000002</c:v>
                </c:pt>
                <c:pt idx="2">
                  <c:v>-134.10000000000002</c:v>
                </c:pt>
                <c:pt idx="3">
                  <c:v>-147.10000000000002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Graphics!$AP$29</c:f>
              <c:strCache>
                <c:ptCount val="1"/>
                <c:pt idx="0">
                  <c:v>8l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Graphics!$AQ$29:$AT$29</c:f>
              <c:numCache>
                <c:formatCode>General</c:formatCode>
                <c:ptCount val="4"/>
                <c:pt idx="0">
                  <c:v>-154.10000000000002</c:v>
                </c:pt>
                <c:pt idx="1">
                  <c:v>-156.10000000000002</c:v>
                </c:pt>
                <c:pt idx="2">
                  <c:v>-167.10000000000002</c:v>
                </c:pt>
                <c:pt idx="3">
                  <c:v>-166.10000000000002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Graphics!$AP$30</c:f>
              <c:strCache>
                <c:ptCount val="1"/>
                <c:pt idx="0">
                  <c:v>9l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Graphics!$AQ$30:$AT$30</c:f>
              <c:numCache>
                <c:formatCode>General</c:formatCode>
                <c:ptCount val="4"/>
                <c:pt idx="0">
                  <c:v>-184.10000000000002</c:v>
                </c:pt>
                <c:pt idx="1">
                  <c:v>-183.10000000000002</c:v>
                </c:pt>
                <c:pt idx="2">
                  <c:v>-176.10000000000002</c:v>
                </c:pt>
                <c:pt idx="3">
                  <c:v>-176.10000000000002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Graphics!$AP$31</c:f>
              <c:strCache>
                <c:ptCount val="1"/>
                <c:pt idx="0">
                  <c:v>10l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Graphics!$AQ$31:$AT$31</c:f>
              <c:numCache>
                <c:formatCode>General</c:formatCode>
                <c:ptCount val="4"/>
                <c:pt idx="0">
                  <c:v>-197.10000000000002</c:v>
                </c:pt>
                <c:pt idx="1">
                  <c:v>-204.10000000000002</c:v>
                </c:pt>
                <c:pt idx="2">
                  <c:v>-208.10000000000002</c:v>
                </c:pt>
                <c:pt idx="3">
                  <c:v>-194.10000000000002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Graphics!$AP$32</c:f>
              <c:strCache>
                <c:ptCount val="1"/>
                <c:pt idx="0">
                  <c:v>11l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Graphics!$AQ$32:$AT$32</c:f>
              <c:numCache>
                <c:formatCode>General</c:formatCode>
                <c:ptCount val="4"/>
                <c:pt idx="0">
                  <c:v>-218.10000000000002</c:v>
                </c:pt>
                <c:pt idx="1">
                  <c:v>-227.10000000000002</c:v>
                </c:pt>
                <c:pt idx="2">
                  <c:v>-230.10000000000002</c:v>
                </c:pt>
                <c:pt idx="3">
                  <c:v>-212.10000000000002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Graphics!$AP$33</c:f>
              <c:strCache>
                <c:ptCount val="1"/>
                <c:pt idx="0">
                  <c:v>12l</c:v>
                </c:pt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Graphics!$AQ$33:$AT$33</c:f>
              <c:numCache>
                <c:formatCode>General</c:formatCode>
                <c:ptCount val="4"/>
                <c:pt idx="0">
                  <c:v>-231.10000000000002</c:v>
                </c:pt>
                <c:pt idx="1">
                  <c:v>-233.10000000000002</c:v>
                </c:pt>
                <c:pt idx="2">
                  <c:v>-235.10000000000002</c:v>
                </c:pt>
                <c:pt idx="3">
                  <c:v>-238.10000000000002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Graphics!$AP$34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Graphics!$AQ$34:$AT$34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Graphics!$AP$35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Graphics!$AQ$35:$AT$35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Graphics!$AP$36</c:f>
              <c:strCache>
                <c:ptCount val="1"/>
              </c:strCache>
            </c:strRef>
          </c:tx>
          <c:marker>
            <c:symbol val="none"/>
          </c:marker>
          <c:cat>
            <c:strRef>
              <c:f>Graphics!$AQ$5:$AT$5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Graphics!$AQ$36:$AT$36</c:f>
              <c:numCache>
                <c:formatCode>General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40448"/>
        <c:axId val="59282176"/>
      </c:lineChart>
      <c:catAx>
        <c:axId val="5924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282176"/>
        <c:crosses val="autoZero"/>
        <c:auto val="1"/>
        <c:lblAlgn val="ctr"/>
        <c:lblOffset val="100"/>
        <c:noMultiLvlLbl val="0"/>
      </c:catAx>
      <c:valAx>
        <c:axId val="59282176"/>
        <c:scaling>
          <c:orientation val="minMax"/>
        </c:scaling>
        <c:delete val="1"/>
        <c:axPos val="l"/>
        <c:majorGridlines>
          <c:spPr>
            <a:ln w="19050"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59240448"/>
        <c:crosses val="autoZero"/>
        <c:crossBetween val="between"/>
        <c:majorUnit val="20"/>
        <c:min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NoLoop Trim (virtual)</a:t>
            </a:r>
          </a:p>
        </c:rich>
      </c:tx>
      <c:layout>
        <c:manualLayout>
          <c:xMode val="edge"/>
          <c:yMode val="edge"/>
          <c:x val="3.9766081871344949E-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692310012972517"/>
          <c:y val="0"/>
          <c:w val="0.82307689987027488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Graphics!$S$8</c:f>
              <c:strCache>
                <c:ptCount val="1"/>
                <c:pt idx="0">
                  <c:v>3R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LoopTrial!$T$36:$W$36</c:f>
              <c:numCache>
                <c:formatCode>General</c:formatCode>
                <c:ptCount val="4"/>
                <c:pt idx="0">
                  <c:v>75</c:v>
                </c:pt>
                <c:pt idx="1">
                  <c:v>61</c:v>
                </c:pt>
                <c:pt idx="2">
                  <c:v>60</c:v>
                </c:pt>
                <c:pt idx="3">
                  <c:v>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Graphics!$S$9</c:f>
              <c:strCache>
                <c:ptCount val="1"/>
                <c:pt idx="0">
                  <c:v>2R</c:v>
                </c:pt>
              </c:strCache>
            </c:strRef>
          </c:tx>
          <c:spPr>
            <a:ln w="44450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LoopTrial!$T$37:$W$37</c:f>
              <c:numCache>
                <c:formatCode>General</c:formatCode>
                <c:ptCount val="4"/>
                <c:pt idx="0">
                  <c:v>52</c:v>
                </c:pt>
                <c:pt idx="1">
                  <c:v>44</c:v>
                </c:pt>
                <c:pt idx="2">
                  <c:v>36</c:v>
                </c:pt>
                <c:pt idx="3">
                  <c:v>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Graphics!$S$10</c:f>
              <c:strCache>
                <c:ptCount val="1"/>
                <c:pt idx="0">
                  <c:v>1R</c:v>
                </c:pt>
              </c:strCache>
            </c:strRef>
          </c:tx>
          <c:spPr>
            <a:ln w="63500"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LoopTrial!$T$38:$W$38</c:f>
              <c:numCache>
                <c:formatCode>General</c:formatCode>
                <c:ptCount val="4"/>
                <c:pt idx="0">
                  <c:v>43</c:v>
                </c:pt>
                <c:pt idx="1">
                  <c:v>26</c:v>
                </c:pt>
                <c:pt idx="2">
                  <c:v>23</c:v>
                </c:pt>
                <c:pt idx="3">
                  <c:v>13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Graphics!$S$12</c:f>
              <c:strCache>
                <c:ptCount val="1"/>
                <c:pt idx="0">
                  <c:v>1L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LoopTrial!$T$40:$W$40</c:f>
              <c:numCache>
                <c:formatCode>General</c:formatCode>
                <c:ptCount val="4"/>
                <c:pt idx="0">
                  <c:v>-42</c:v>
                </c:pt>
                <c:pt idx="1">
                  <c:v>-33</c:v>
                </c:pt>
                <c:pt idx="2">
                  <c:v>-20</c:v>
                </c:pt>
                <c:pt idx="3">
                  <c:v>-23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Graphics!$S$13</c:f>
              <c:strCache>
                <c:ptCount val="1"/>
                <c:pt idx="0">
                  <c:v>2L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LoopTrial!$T$41:$W$41</c:f>
              <c:numCache>
                <c:formatCode>General</c:formatCode>
                <c:ptCount val="4"/>
                <c:pt idx="0">
                  <c:v>-51</c:v>
                </c:pt>
                <c:pt idx="1">
                  <c:v>-39</c:v>
                </c:pt>
                <c:pt idx="2">
                  <c:v>-42</c:v>
                </c:pt>
                <c:pt idx="3">
                  <c:v>-42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Graphics!$S$14</c:f>
              <c:strCache>
                <c:ptCount val="1"/>
                <c:pt idx="0">
                  <c:v>3L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LoopTrial!$T$42:$W$42</c:f>
              <c:numCache>
                <c:formatCode>General</c:formatCode>
                <c:ptCount val="4"/>
                <c:pt idx="0">
                  <c:v>-72</c:v>
                </c:pt>
                <c:pt idx="1">
                  <c:v>-62</c:v>
                </c:pt>
                <c:pt idx="2">
                  <c:v>-62</c:v>
                </c:pt>
                <c:pt idx="3">
                  <c:v>-55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37888"/>
        <c:axId val="148616320"/>
      </c:lineChart>
      <c:catAx>
        <c:axId val="14723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616320"/>
        <c:crosses val="autoZero"/>
        <c:auto val="1"/>
        <c:lblAlgn val="ctr"/>
        <c:lblOffset val="100"/>
        <c:noMultiLvlLbl val="0"/>
      </c:catAx>
      <c:valAx>
        <c:axId val="148616320"/>
        <c:scaling>
          <c:orientation val="minMax"/>
        </c:scaling>
        <c:delete val="1"/>
        <c:axPos val="l"/>
        <c:majorGridlines>
          <c:spPr>
            <a:ln w="25400">
              <a:prstDash val="sysDash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crossAx val="147237888"/>
        <c:crosses val="autoZero"/>
        <c:crossBetween val="between"/>
        <c:majorUnit val="20"/>
        <c:minorUnit val="5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Trim Proposal</a:t>
            </a:r>
          </a:p>
        </c:rich>
      </c:tx>
      <c:layout>
        <c:manualLayout>
          <c:xMode val="edge"/>
          <c:yMode val="edge"/>
          <c:x val="3.9766081871344949E-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692310012972517"/>
          <c:y val="0"/>
          <c:w val="0.82307689987027488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Graphics!$S$8</c:f>
              <c:strCache>
                <c:ptCount val="1"/>
                <c:pt idx="0">
                  <c:v>3R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LoopTrial!$T$64:$W$64</c:f>
              <c:numCache>
                <c:formatCode>General</c:formatCode>
                <c:ptCount val="4"/>
                <c:pt idx="0">
                  <c:v>61</c:v>
                </c:pt>
                <c:pt idx="1">
                  <c:v>61</c:v>
                </c:pt>
                <c:pt idx="2">
                  <c:v>60</c:v>
                </c:pt>
                <c:pt idx="3">
                  <c:v>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Graphics!$S$9</c:f>
              <c:strCache>
                <c:ptCount val="1"/>
                <c:pt idx="0">
                  <c:v>2R</c:v>
                </c:pt>
              </c:strCache>
            </c:strRef>
          </c:tx>
          <c:spPr>
            <a:ln w="44450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LoopTrial!$T$65:$W$65</c:f>
              <c:numCache>
                <c:formatCode>General</c:formatCode>
                <c:ptCount val="4"/>
                <c:pt idx="0">
                  <c:v>38</c:v>
                </c:pt>
                <c:pt idx="1">
                  <c:v>44</c:v>
                </c:pt>
                <c:pt idx="2">
                  <c:v>36</c:v>
                </c:pt>
                <c:pt idx="3">
                  <c:v>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Graphics!$S$10</c:f>
              <c:strCache>
                <c:ptCount val="1"/>
                <c:pt idx="0">
                  <c:v>1R</c:v>
                </c:pt>
              </c:strCache>
            </c:strRef>
          </c:tx>
          <c:spPr>
            <a:ln w="63500"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LoopTrial!$T$66:$W$66</c:f>
              <c:numCache>
                <c:formatCode>General</c:formatCode>
                <c:ptCount val="4"/>
                <c:pt idx="0">
                  <c:v>19</c:v>
                </c:pt>
                <c:pt idx="1">
                  <c:v>17</c:v>
                </c:pt>
                <c:pt idx="2">
                  <c:v>23</c:v>
                </c:pt>
                <c:pt idx="3">
                  <c:v>23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Graphics!$S$12</c:f>
              <c:strCache>
                <c:ptCount val="1"/>
                <c:pt idx="0">
                  <c:v>1L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LoopTrial!$T$68:$W$68</c:f>
              <c:numCache>
                <c:formatCode>General</c:formatCode>
                <c:ptCount val="4"/>
                <c:pt idx="0">
                  <c:v>-18</c:v>
                </c:pt>
                <c:pt idx="1">
                  <c:v>-24</c:v>
                </c:pt>
                <c:pt idx="2">
                  <c:v>-20</c:v>
                </c:pt>
                <c:pt idx="3">
                  <c:v>-23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Graphics!$S$13</c:f>
              <c:strCache>
                <c:ptCount val="1"/>
                <c:pt idx="0">
                  <c:v>2L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LoopTrial!$T$69:$W$69</c:f>
              <c:numCache>
                <c:formatCode>General</c:formatCode>
                <c:ptCount val="4"/>
                <c:pt idx="0">
                  <c:v>-37</c:v>
                </c:pt>
                <c:pt idx="1">
                  <c:v>-39</c:v>
                </c:pt>
                <c:pt idx="2">
                  <c:v>-42</c:v>
                </c:pt>
                <c:pt idx="3">
                  <c:v>-42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Graphics!$S$14</c:f>
              <c:strCache>
                <c:ptCount val="1"/>
                <c:pt idx="0">
                  <c:v>3L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LoopTrial!$T$70:$W$70</c:f>
              <c:numCache>
                <c:formatCode>General</c:formatCode>
                <c:ptCount val="4"/>
                <c:pt idx="0">
                  <c:v>-58</c:v>
                </c:pt>
                <c:pt idx="1">
                  <c:v>-62</c:v>
                </c:pt>
                <c:pt idx="2">
                  <c:v>-62</c:v>
                </c:pt>
                <c:pt idx="3">
                  <c:v>-55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28576"/>
        <c:axId val="55609600"/>
      </c:lineChart>
      <c:catAx>
        <c:axId val="14952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609600"/>
        <c:crosses val="autoZero"/>
        <c:auto val="1"/>
        <c:lblAlgn val="ctr"/>
        <c:lblOffset val="100"/>
        <c:noMultiLvlLbl val="0"/>
      </c:catAx>
      <c:valAx>
        <c:axId val="55609600"/>
        <c:scaling>
          <c:orientation val="minMax"/>
        </c:scaling>
        <c:delete val="1"/>
        <c:axPos val="l"/>
        <c:majorGridlines>
          <c:spPr>
            <a:ln w="25400">
              <a:prstDash val="sysDash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crossAx val="149528576"/>
        <c:crosses val="autoZero"/>
        <c:crossBetween val="between"/>
        <c:majorUnit val="20"/>
        <c:minorUnit val="5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3d Measured Data</a:t>
            </a:r>
          </a:p>
        </c:rich>
      </c:tx>
      <c:overlay val="1"/>
    </c:title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84469725196023"/>
          <c:y val="3.6498895787806261E-2"/>
          <c:w val="0.84131084560802138"/>
          <c:h val="0.927656642038687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LoopTrial!$M$5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Graphics!$L$8:$L$14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LoopTrial!$M$8:$M$14</c:f>
              <c:numCache>
                <c:formatCode>General</c:formatCode>
                <c:ptCount val="7"/>
                <c:pt idx="0">
                  <c:v>1</c:v>
                </c:pt>
                <c:pt idx="1">
                  <c:v>-2</c:v>
                </c:pt>
                <c:pt idx="2">
                  <c:v>-1</c:v>
                </c:pt>
                <c:pt idx="3">
                  <c:v>#N/A</c:v>
                </c:pt>
                <c:pt idx="4">
                  <c:v>-2</c:v>
                </c:pt>
                <c:pt idx="5">
                  <c:v>-3</c:v>
                </c:pt>
                <c:pt idx="6">
                  <c:v>-2</c:v>
                </c:pt>
              </c:numCache>
            </c:numRef>
          </c:val>
        </c:ser>
        <c:ser>
          <c:idx val="1"/>
          <c:order val="1"/>
          <c:tx>
            <c:strRef>
              <c:f>Graphics!$N$5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Graphics!$L$8:$L$14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LoopTrial!$N$8:$N$14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-3</c:v>
                </c:pt>
                <c:pt idx="3">
                  <c:v>#N/A</c:v>
                </c:pt>
                <c:pt idx="4">
                  <c:v>4</c:v>
                </c:pt>
                <c:pt idx="5">
                  <c:v>-1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Graphics!$O$5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Graphics!$L$8:$L$14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LoopTrial!$O$8:$O$14</c:f>
              <c:numCache>
                <c:formatCode>General</c:formatCode>
                <c:ptCount val="7"/>
                <c:pt idx="0">
                  <c:v>0</c:v>
                </c:pt>
                <c:pt idx="1">
                  <c:v>-4</c:v>
                </c:pt>
                <c:pt idx="2">
                  <c:v>3</c:v>
                </c:pt>
                <c:pt idx="3">
                  <c:v>#N/A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3"/>
          <c:order val="3"/>
          <c:tx>
            <c:strRef>
              <c:f>Graphics!$P$5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Graphics!$L$8:$L$14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LoopTrial!$P$8:$P$14</c:f>
              <c:numCache>
                <c:formatCode>General</c:formatCode>
                <c:ptCount val="7"/>
                <c:pt idx="0">
                  <c:v>-5</c:v>
                </c:pt>
                <c:pt idx="1">
                  <c:v>-2</c:v>
                </c:pt>
                <c:pt idx="2">
                  <c:v>3</c:v>
                </c:pt>
                <c:pt idx="3">
                  <c:v>#N/A</c:v>
                </c:pt>
                <c:pt idx="4">
                  <c:v>3</c:v>
                </c:pt>
                <c:pt idx="5">
                  <c:v>2</c:v>
                </c:pt>
                <c:pt idx="6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633408"/>
        <c:axId val="55634944"/>
        <c:axId val="59408384"/>
      </c:bar3DChart>
      <c:catAx>
        <c:axId val="5563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634944"/>
        <c:crosses val="autoZero"/>
        <c:auto val="1"/>
        <c:lblAlgn val="ctr"/>
        <c:lblOffset val="100"/>
        <c:noMultiLvlLbl val="0"/>
      </c:catAx>
      <c:valAx>
        <c:axId val="55634944"/>
        <c:scaling>
          <c:orientation val="minMax"/>
          <c:max val="15"/>
          <c:min val="-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633408"/>
        <c:crosses val="autoZero"/>
        <c:crossBetween val="between"/>
      </c:valAx>
      <c:serAx>
        <c:axId val="5940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5634944"/>
        <c:crosses val="autoZero"/>
        <c:tickLblSkip val="3"/>
        <c:tickMarkSkip val="1"/>
      </c:ser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3d Proposal </a:t>
            </a:r>
          </a:p>
        </c:rich>
      </c:tx>
      <c:layout/>
      <c:overlay val="1"/>
    </c:title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84469725196023"/>
          <c:y val="3.6498895787806261E-2"/>
          <c:w val="0.84131084560802138"/>
          <c:h val="0.927656642038687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Graphics!$M$5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Graphics!$L$8:$L$14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LoopTrial!$M$64:$M$70</c:f>
              <c:numCache>
                <c:formatCode>General</c:formatCode>
                <c:ptCount val="7"/>
                <c:pt idx="0">
                  <c:v>1</c:v>
                </c:pt>
                <c:pt idx="1">
                  <c:v>-2</c:v>
                </c:pt>
                <c:pt idx="2">
                  <c:v>-1</c:v>
                </c:pt>
                <c:pt idx="3">
                  <c:v>#N/A</c:v>
                </c:pt>
                <c:pt idx="4">
                  <c:v>-2</c:v>
                </c:pt>
                <c:pt idx="5">
                  <c:v>-3</c:v>
                </c:pt>
                <c:pt idx="6">
                  <c:v>-2</c:v>
                </c:pt>
              </c:numCache>
            </c:numRef>
          </c:val>
        </c:ser>
        <c:ser>
          <c:idx val="1"/>
          <c:order val="1"/>
          <c:tx>
            <c:strRef>
              <c:f>Graphics!$N$5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Graphics!$L$8:$L$14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LoopTrial!$N$64:$N$70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-3</c:v>
                </c:pt>
                <c:pt idx="3">
                  <c:v>#N/A</c:v>
                </c:pt>
                <c:pt idx="4">
                  <c:v>4</c:v>
                </c:pt>
                <c:pt idx="5">
                  <c:v>-1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Graphics!$O$5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Graphics!$L$8:$L$14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LoopTrial!$O$64:$O$70</c:f>
              <c:numCache>
                <c:formatCode>General</c:formatCode>
                <c:ptCount val="7"/>
                <c:pt idx="0">
                  <c:v>0</c:v>
                </c:pt>
                <c:pt idx="1">
                  <c:v>-4</c:v>
                </c:pt>
                <c:pt idx="2">
                  <c:v>3</c:v>
                </c:pt>
                <c:pt idx="3">
                  <c:v>#N/A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3"/>
          <c:order val="3"/>
          <c:tx>
            <c:strRef>
              <c:f>Graphics!$P$5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Graphics!$L$8:$L$14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LoopTrial!$P$64:$P$70</c:f>
              <c:numCache>
                <c:formatCode>General</c:formatCode>
                <c:ptCount val="7"/>
                <c:pt idx="0">
                  <c:v>-5</c:v>
                </c:pt>
                <c:pt idx="1">
                  <c:v>-2</c:v>
                </c:pt>
                <c:pt idx="2">
                  <c:v>3</c:v>
                </c:pt>
                <c:pt idx="3">
                  <c:v>#N/A</c:v>
                </c:pt>
                <c:pt idx="4">
                  <c:v>3</c:v>
                </c:pt>
                <c:pt idx="5">
                  <c:v>2</c:v>
                </c:pt>
                <c:pt idx="6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667712"/>
        <c:axId val="55673600"/>
        <c:axId val="59411520"/>
      </c:bar3DChart>
      <c:catAx>
        <c:axId val="556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673600"/>
        <c:crosses val="autoZero"/>
        <c:auto val="1"/>
        <c:lblAlgn val="ctr"/>
        <c:lblOffset val="100"/>
        <c:noMultiLvlLbl val="0"/>
      </c:catAx>
      <c:valAx>
        <c:axId val="55673600"/>
        <c:scaling>
          <c:orientation val="minMax"/>
          <c:max val="15"/>
          <c:min val="-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667712"/>
        <c:crosses val="autoZero"/>
        <c:crossBetween val="between"/>
      </c:valAx>
      <c:serAx>
        <c:axId val="5941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5673600"/>
        <c:crosses val="autoZero"/>
        <c:tickLblSkip val="3"/>
        <c:tickMarkSkip val="1"/>
      </c:ser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ArcError Proposal</a:t>
            </a:r>
          </a:p>
        </c:rich>
      </c:tx>
      <c:layout>
        <c:manualLayout>
          <c:xMode val="edge"/>
          <c:yMode val="edge"/>
          <c:x val="0.2759685855118233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976675269215517E-2"/>
          <c:y val="0.11302618048793804"/>
          <c:w val="0.87570621468926557"/>
          <c:h val="0.68160013103893857"/>
        </c:manualLayout>
      </c:layout>
      <c:lineChart>
        <c:grouping val="standard"/>
        <c:varyColors val="0"/>
        <c:ser>
          <c:idx val="0"/>
          <c:order val="0"/>
          <c:tx>
            <c:strRef>
              <c:f>Graphics!$AA$5</c:f>
              <c:strCache>
                <c:ptCount val="1"/>
                <c:pt idx="0">
                  <c:v>A</c:v>
                </c:pt>
              </c:strCache>
            </c:strRef>
          </c:tx>
          <c:spPr>
            <a:ln w="44450">
              <a:solidFill>
                <a:srgbClr val="C00000"/>
              </a:solidFill>
            </a:ln>
          </c:spPr>
          <c:marker>
            <c:symbol val="circle"/>
            <c:size val="9"/>
            <c:spPr>
              <a:solidFill>
                <a:srgbClr val="C00000"/>
              </a:solidFill>
            </c:spPr>
          </c:marker>
          <c:dPt>
            <c:idx val="0"/>
            <c:marker>
              <c:symbol val="circle"/>
              <c:size val="5"/>
              <c:spPr>
                <a:solidFill>
                  <a:srgbClr val="00B050"/>
                </a:solidFill>
              </c:spPr>
            </c:marker>
            <c:bubble3D val="0"/>
          </c:dPt>
          <c:dPt>
            <c:idx val="1"/>
            <c:marker>
              <c:symbol val="circle"/>
              <c:size val="7"/>
              <c:spPr>
                <a:solidFill>
                  <a:srgbClr val="00B05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ymbol val="circle"/>
              <c:size val="7"/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Graphics!$Z$8:$Z$14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LoopTrial!$AA$64:$AA$70</c:f>
              <c:numCache>
                <c:formatCode>General</c:formatCode>
                <c:ptCount val="7"/>
                <c:pt idx="0">
                  <c:v>21</c:v>
                </c:pt>
                <c:pt idx="1">
                  <c:v>18</c:v>
                </c:pt>
                <c:pt idx="2">
                  <c:v>19</c:v>
                </c:pt>
                <c:pt idx="3">
                  <c:v>#N/A</c:v>
                </c:pt>
                <c:pt idx="4">
                  <c:v>18</c:v>
                </c:pt>
                <c:pt idx="5">
                  <c:v>17</c:v>
                </c:pt>
                <c:pt idx="6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Graphics!$AB$5</c:f>
              <c:strCache>
                <c:ptCount val="1"/>
                <c:pt idx="0">
                  <c:v>B</c:v>
                </c:pt>
              </c:strCache>
            </c:strRef>
          </c:tx>
          <c:spPr>
            <a:ln w="44450">
              <a:solidFill>
                <a:srgbClr val="0070C0"/>
              </a:solidFill>
            </a:ln>
          </c:spPr>
          <c:marker>
            <c:symbol val="circle"/>
            <c:size val="9"/>
            <c:spPr>
              <a:solidFill>
                <a:srgbClr val="0070C0"/>
              </a:solidFill>
            </c:spPr>
          </c:marker>
          <c:dPt>
            <c:idx val="0"/>
            <c:marker>
              <c:symbol val="circle"/>
              <c:size val="5"/>
              <c:spPr>
                <a:solidFill>
                  <a:srgbClr val="00B050"/>
                </a:solidFill>
              </c:spPr>
            </c:marker>
            <c:bubble3D val="0"/>
          </c:dPt>
          <c:dPt>
            <c:idx val="1"/>
            <c:marker>
              <c:symbol val="circle"/>
              <c:size val="7"/>
              <c:spPr>
                <a:solidFill>
                  <a:srgbClr val="00B05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ymbol val="circle"/>
              <c:size val="7"/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Graphics!$Z$8:$Z$14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LoopTrial!$AB$64:$AB$70</c:f>
              <c:numCache>
                <c:formatCode>General</c:formatCode>
                <c:ptCount val="7"/>
                <c:pt idx="0">
                  <c:v>41</c:v>
                </c:pt>
                <c:pt idx="1">
                  <c:v>44</c:v>
                </c:pt>
                <c:pt idx="2">
                  <c:v>37</c:v>
                </c:pt>
                <c:pt idx="3">
                  <c:v>#N/A</c:v>
                </c:pt>
                <c:pt idx="4">
                  <c:v>44</c:v>
                </c:pt>
                <c:pt idx="5">
                  <c:v>39</c:v>
                </c:pt>
                <c:pt idx="6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Graphics!$AC$5</c:f>
              <c:strCache>
                <c:ptCount val="1"/>
                <c:pt idx="0">
                  <c:v>C</c:v>
                </c:pt>
              </c:strCache>
            </c:strRef>
          </c:tx>
          <c:spPr>
            <a:ln w="4445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9"/>
            <c:spPr>
              <a:solidFill>
                <a:schemeClr val="bg2">
                  <a:lumMod val="50000"/>
                </a:schemeClr>
              </a:solidFill>
            </c:spPr>
          </c:marker>
          <c:dPt>
            <c:idx val="0"/>
            <c:marker>
              <c:symbol val="circle"/>
              <c:size val="5"/>
              <c:spPr>
                <a:solidFill>
                  <a:srgbClr val="00B050"/>
                </a:solidFill>
              </c:spPr>
            </c:marker>
            <c:bubble3D val="0"/>
          </c:dPt>
          <c:dPt>
            <c:idx val="1"/>
            <c:marker>
              <c:symbol val="circle"/>
              <c:size val="7"/>
              <c:spPr>
                <a:solidFill>
                  <a:srgbClr val="00B05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ymbol val="circle"/>
              <c:size val="7"/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Graphics!$Z$8:$Z$14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LoopTrial!$AC$64:$AC$70</c:f>
              <c:numCache>
                <c:formatCode>General</c:formatCode>
                <c:ptCount val="7"/>
                <c:pt idx="0">
                  <c:v>60</c:v>
                </c:pt>
                <c:pt idx="1">
                  <c:v>56</c:v>
                </c:pt>
                <c:pt idx="2">
                  <c:v>63</c:v>
                </c:pt>
                <c:pt idx="3">
                  <c:v>#N/A</c:v>
                </c:pt>
                <c:pt idx="4">
                  <c:v>60</c:v>
                </c:pt>
                <c:pt idx="5">
                  <c:v>62</c:v>
                </c:pt>
                <c:pt idx="6">
                  <c:v>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Graphics!$AD$5</c:f>
              <c:strCache>
                <c:ptCount val="1"/>
                <c:pt idx="0">
                  <c:v>D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</c:spPr>
          </c:marker>
          <c:cat>
            <c:strRef>
              <c:f>Graphics!$Z$8:$Z$14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LoopTrial!$AD$64:$AD$70</c:f>
              <c:numCache>
                <c:formatCode>General</c:formatCode>
                <c:ptCount val="7"/>
                <c:pt idx="0">
                  <c:v>75</c:v>
                </c:pt>
                <c:pt idx="1">
                  <c:v>78</c:v>
                </c:pt>
                <c:pt idx="2">
                  <c:v>83</c:v>
                </c:pt>
                <c:pt idx="3">
                  <c:v>#N/A</c:v>
                </c:pt>
                <c:pt idx="4">
                  <c:v>83</c:v>
                </c:pt>
                <c:pt idx="5">
                  <c:v>82</c:v>
                </c:pt>
                <c:pt idx="6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74208"/>
        <c:axId val="55780480"/>
      </c:lineChart>
      <c:catAx>
        <c:axId val="5577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780480"/>
        <c:crosses val="autoZero"/>
        <c:auto val="1"/>
        <c:lblAlgn val="ctr"/>
        <c:lblOffset val="100"/>
        <c:noMultiLvlLbl val="0"/>
      </c:catAx>
      <c:valAx>
        <c:axId val="55780480"/>
        <c:scaling>
          <c:orientation val="minMax"/>
          <c:max val="80"/>
          <c:min val="0"/>
        </c:scaling>
        <c:delete val="1"/>
        <c:axPos val="l"/>
        <c:majorGridlines>
          <c:spPr>
            <a:ln w="25400">
              <a:prstDash val="sysDash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crossAx val="55774208"/>
        <c:crosses val="autoZero"/>
        <c:crossBetween val="between"/>
        <c:majorUnit val="20"/>
        <c:minorUnit val="5"/>
      </c:valAx>
    </c:plotArea>
    <c:legend>
      <c:legendPos val="b"/>
      <c:layout>
        <c:manualLayout>
          <c:xMode val="edge"/>
          <c:yMode val="edge"/>
          <c:x val="0.21293517485622826"/>
          <c:y val="0.86830695871363439"/>
          <c:w val="0.7807246087909897"/>
          <c:h val="0.12055264665520871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ArcError Measured Data</a:t>
            </a:r>
          </a:p>
        </c:rich>
      </c:tx>
      <c:layout>
        <c:manualLayout>
          <c:xMode val="edge"/>
          <c:yMode val="edge"/>
          <c:x val="0.2759685855118233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976675269215517E-2"/>
          <c:y val="0.11302618048793804"/>
          <c:w val="0.87570621468926557"/>
          <c:h val="0.68160013103893857"/>
        </c:manualLayout>
      </c:layout>
      <c:lineChart>
        <c:grouping val="standard"/>
        <c:varyColors val="0"/>
        <c:ser>
          <c:idx val="0"/>
          <c:order val="0"/>
          <c:tx>
            <c:strRef>
              <c:f>Graphics!$AA$5</c:f>
              <c:strCache>
                <c:ptCount val="1"/>
                <c:pt idx="0">
                  <c:v>A</c:v>
                </c:pt>
              </c:strCache>
            </c:strRef>
          </c:tx>
          <c:spPr>
            <a:ln w="44450">
              <a:solidFill>
                <a:srgbClr val="C00000"/>
              </a:solidFill>
            </a:ln>
          </c:spPr>
          <c:marker>
            <c:symbol val="circle"/>
            <c:size val="9"/>
            <c:spPr>
              <a:solidFill>
                <a:srgbClr val="C00000"/>
              </a:solidFill>
            </c:spPr>
          </c:marker>
          <c:dPt>
            <c:idx val="0"/>
            <c:marker>
              <c:symbol val="circle"/>
              <c:size val="5"/>
              <c:spPr>
                <a:solidFill>
                  <a:srgbClr val="00B050"/>
                </a:solidFill>
              </c:spPr>
            </c:marker>
            <c:bubble3D val="0"/>
          </c:dPt>
          <c:dPt>
            <c:idx val="1"/>
            <c:marker>
              <c:symbol val="circle"/>
              <c:size val="7"/>
              <c:spPr>
                <a:solidFill>
                  <a:srgbClr val="00B05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ymbol val="circle"/>
              <c:size val="7"/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Graphics!$Z$8:$Z$14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LoopTrial!$AA$8:$AA$14</c:f>
              <c:numCache>
                <c:formatCode>General</c:formatCode>
                <c:ptCount val="7"/>
                <c:pt idx="0">
                  <c:v>21</c:v>
                </c:pt>
                <c:pt idx="1">
                  <c:v>18</c:v>
                </c:pt>
                <c:pt idx="2">
                  <c:v>19</c:v>
                </c:pt>
                <c:pt idx="3">
                  <c:v>#N/A</c:v>
                </c:pt>
                <c:pt idx="4">
                  <c:v>18</c:v>
                </c:pt>
                <c:pt idx="5">
                  <c:v>17</c:v>
                </c:pt>
                <c:pt idx="6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Graphics!$AB$5</c:f>
              <c:strCache>
                <c:ptCount val="1"/>
                <c:pt idx="0">
                  <c:v>B</c:v>
                </c:pt>
              </c:strCache>
            </c:strRef>
          </c:tx>
          <c:spPr>
            <a:ln w="44450">
              <a:solidFill>
                <a:srgbClr val="0070C0"/>
              </a:solidFill>
            </a:ln>
          </c:spPr>
          <c:marker>
            <c:symbol val="circle"/>
            <c:size val="9"/>
            <c:spPr>
              <a:solidFill>
                <a:srgbClr val="0070C0"/>
              </a:solidFill>
            </c:spPr>
          </c:marker>
          <c:dPt>
            <c:idx val="0"/>
            <c:marker>
              <c:symbol val="circle"/>
              <c:size val="5"/>
              <c:spPr>
                <a:solidFill>
                  <a:srgbClr val="00B050"/>
                </a:solidFill>
              </c:spPr>
            </c:marker>
            <c:bubble3D val="0"/>
          </c:dPt>
          <c:dPt>
            <c:idx val="1"/>
            <c:marker>
              <c:symbol val="circle"/>
              <c:size val="7"/>
              <c:spPr>
                <a:solidFill>
                  <a:srgbClr val="00B05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ymbol val="circle"/>
              <c:size val="7"/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Graphics!$Z$8:$Z$14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LoopTrial!$AB$8:$AB$14</c:f>
              <c:numCache>
                <c:formatCode>General</c:formatCode>
                <c:ptCount val="7"/>
                <c:pt idx="0">
                  <c:v>41</c:v>
                </c:pt>
                <c:pt idx="1">
                  <c:v>44</c:v>
                </c:pt>
                <c:pt idx="2">
                  <c:v>37</c:v>
                </c:pt>
                <c:pt idx="3">
                  <c:v>#N/A</c:v>
                </c:pt>
                <c:pt idx="4">
                  <c:v>44</c:v>
                </c:pt>
                <c:pt idx="5">
                  <c:v>39</c:v>
                </c:pt>
                <c:pt idx="6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Graphics!$AC$5</c:f>
              <c:strCache>
                <c:ptCount val="1"/>
                <c:pt idx="0">
                  <c:v>C</c:v>
                </c:pt>
              </c:strCache>
            </c:strRef>
          </c:tx>
          <c:spPr>
            <a:ln w="4445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9"/>
            <c:spPr>
              <a:solidFill>
                <a:schemeClr val="bg2">
                  <a:lumMod val="50000"/>
                </a:schemeClr>
              </a:solidFill>
            </c:spPr>
          </c:marker>
          <c:dPt>
            <c:idx val="0"/>
            <c:marker>
              <c:symbol val="circle"/>
              <c:size val="5"/>
              <c:spPr>
                <a:solidFill>
                  <a:srgbClr val="00B050"/>
                </a:solidFill>
              </c:spPr>
            </c:marker>
            <c:bubble3D val="0"/>
          </c:dPt>
          <c:dPt>
            <c:idx val="1"/>
            <c:marker>
              <c:symbol val="circle"/>
              <c:size val="7"/>
              <c:spPr>
                <a:solidFill>
                  <a:srgbClr val="00B05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5"/>
            <c:marker>
              <c:symbol val="circle"/>
              <c:size val="7"/>
              <c:spPr>
                <a:solidFill>
                  <a:srgbClr val="FF0000"/>
                </a:solidFill>
              </c:spPr>
            </c:marker>
            <c:bubble3D val="0"/>
          </c:dPt>
          <c:dPt>
            <c:idx val="6"/>
            <c:marker>
              <c:symbol val="circle"/>
              <c:size val="5"/>
              <c:spPr>
                <a:solidFill>
                  <a:srgbClr val="FF0000"/>
                </a:solidFill>
              </c:spPr>
            </c:marker>
            <c:bubble3D val="0"/>
          </c:dPt>
          <c:cat>
            <c:strRef>
              <c:f>Graphics!$Z$8:$Z$14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LoopTrial!$AC$8:$AC$14</c:f>
              <c:numCache>
                <c:formatCode>General</c:formatCode>
                <c:ptCount val="7"/>
                <c:pt idx="0">
                  <c:v>60</c:v>
                </c:pt>
                <c:pt idx="1">
                  <c:v>56</c:v>
                </c:pt>
                <c:pt idx="2">
                  <c:v>63</c:v>
                </c:pt>
                <c:pt idx="3">
                  <c:v>#N/A</c:v>
                </c:pt>
                <c:pt idx="4">
                  <c:v>60</c:v>
                </c:pt>
                <c:pt idx="5">
                  <c:v>62</c:v>
                </c:pt>
                <c:pt idx="6">
                  <c:v>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Graphics!$AD$5</c:f>
              <c:strCache>
                <c:ptCount val="1"/>
                <c:pt idx="0">
                  <c:v>D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</c:spPr>
          </c:marker>
          <c:cat>
            <c:strRef>
              <c:f>Graphics!$Z$8:$Z$14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LoopTrial!$AD$8:$AD$14</c:f>
              <c:numCache>
                <c:formatCode>General</c:formatCode>
                <c:ptCount val="7"/>
                <c:pt idx="0">
                  <c:v>75</c:v>
                </c:pt>
                <c:pt idx="1">
                  <c:v>78</c:v>
                </c:pt>
                <c:pt idx="2">
                  <c:v>83</c:v>
                </c:pt>
                <c:pt idx="3">
                  <c:v>#N/A</c:v>
                </c:pt>
                <c:pt idx="4">
                  <c:v>83</c:v>
                </c:pt>
                <c:pt idx="5">
                  <c:v>82</c:v>
                </c:pt>
                <c:pt idx="6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27072"/>
        <c:axId val="55837440"/>
      </c:lineChart>
      <c:catAx>
        <c:axId val="5582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837440"/>
        <c:crosses val="autoZero"/>
        <c:auto val="1"/>
        <c:lblAlgn val="ctr"/>
        <c:lblOffset val="100"/>
        <c:noMultiLvlLbl val="0"/>
      </c:catAx>
      <c:valAx>
        <c:axId val="55837440"/>
        <c:scaling>
          <c:orientation val="minMax"/>
          <c:max val="80"/>
          <c:min val="0"/>
        </c:scaling>
        <c:delete val="1"/>
        <c:axPos val="l"/>
        <c:majorGridlines>
          <c:spPr>
            <a:ln w="25400">
              <a:prstDash val="sysDash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crossAx val="55827072"/>
        <c:crosses val="autoZero"/>
        <c:crossBetween val="between"/>
        <c:majorUnit val="20"/>
        <c:minorUnit val="5"/>
      </c:valAx>
    </c:plotArea>
    <c:legend>
      <c:legendPos val="b"/>
      <c:layout>
        <c:manualLayout>
          <c:xMode val="edge"/>
          <c:yMode val="edge"/>
          <c:x val="0.21293517485622826"/>
          <c:y val="0.86830695871363439"/>
          <c:w val="0.7807246087909897"/>
          <c:h val="0.12055264665520871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Main Trim</a:t>
            </a:r>
          </a:p>
        </c:rich>
      </c:tx>
      <c:layout>
        <c:manualLayout>
          <c:xMode val="edge"/>
          <c:yMode val="edge"/>
          <c:x val="0.672001991130419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692310012972517"/>
          <c:y val="0"/>
          <c:w val="0.82307689987027488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Graphics!$S$8</c:f>
              <c:strCache>
                <c:ptCount val="1"/>
                <c:pt idx="0">
                  <c:v>3R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Graphics!$T$8:$W$8</c:f>
              <c:numCache>
                <c:formatCode>General</c:formatCode>
                <c:ptCount val="4"/>
                <c:pt idx="0">
                  <c:v>61</c:v>
                </c:pt>
                <c:pt idx="1">
                  <c:v>61</c:v>
                </c:pt>
                <c:pt idx="2">
                  <c:v>60</c:v>
                </c:pt>
                <c:pt idx="3">
                  <c:v>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Graphics!$S$9</c:f>
              <c:strCache>
                <c:ptCount val="1"/>
                <c:pt idx="0">
                  <c:v>2R</c:v>
                </c:pt>
              </c:strCache>
            </c:strRef>
          </c:tx>
          <c:spPr>
            <a:ln w="44450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Graphics!$T$9:$W$9</c:f>
              <c:numCache>
                <c:formatCode>General</c:formatCode>
                <c:ptCount val="4"/>
                <c:pt idx="0">
                  <c:v>38</c:v>
                </c:pt>
                <c:pt idx="1">
                  <c:v>44</c:v>
                </c:pt>
                <c:pt idx="2">
                  <c:v>36</c:v>
                </c:pt>
                <c:pt idx="3">
                  <c:v>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Graphics!$S$10</c:f>
              <c:strCache>
                <c:ptCount val="1"/>
                <c:pt idx="0">
                  <c:v>1R</c:v>
                </c:pt>
              </c:strCache>
            </c:strRef>
          </c:tx>
          <c:spPr>
            <a:ln w="63500"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Graphics!$T$10:$W$10</c:f>
              <c:numCache>
                <c:formatCode>General</c:formatCode>
                <c:ptCount val="4"/>
                <c:pt idx="0">
                  <c:v>19</c:v>
                </c:pt>
                <c:pt idx="1">
                  <c:v>17</c:v>
                </c:pt>
                <c:pt idx="2">
                  <c:v>23</c:v>
                </c:pt>
                <c:pt idx="3">
                  <c:v>23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Graphics!$S$12</c:f>
              <c:strCache>
                <c:ptCount val="1"/>
                <c:pt idx="0">
                  <c:v>1L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Graphics!$T$12:$W$12</c:f>
              <c:numCache>
                <c:formatCode>General</c:formatCode>
                <c:ptCount val="4"/>
                <c:pt idx="0">
                  <c:v>-18</c:v>
                </c:pt>
                <c:pt idx="1">
                  <c:v>-24</c:v>
                </c:pt>
                <c:pt idx="2">
                  <c:v>-20</c:v>
                </c:pt>
                <c:pt idx="3">
                  <c:v>-23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Graphics!$S$13</c:f>
              <c:strCache>
                <c:ptCount val="1"/>
                <c:pt idx="0">
                  <c:v>2L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Graphics!$T$13:$W$13</c:f>
              <c:numCache>
                <c:formatCode>General</c:formatCode>
                <c:ptCount val="4"/>
                <c:pt idx="0">
                  <c:v>-37</c:v>
                </c:pt>
                <c:pt idx="1">
                  <c:v>-39</c:v>
                </c:pt>
                <c:pt idx="2">
                  <c:v>-42</c:v>
                </c:pt>
                <c:pt idx="3">
                  <c:v>-42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Graphics!$S$14</c:f>
              <c:strCache>
                <c:ptCount val="1"/>
                <c:pt idx="0">
                  <c:v>3L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dPt>
            <c:idx val="0"/>
            <c:marker>
              <c:spPr>
                <a:solidFill>
                  <a:srgbClr val="C0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0070C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cat>
            <c:strRef>
              <c:f>Graphics!$T$5:$W$5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Graphics!$T$14:$W$14</c:f>
              <c:numCache>
                <c:formatCode>General</c:formatCode>
                <c:ptCount val="4"/>
                <c:pt idx="0">
                  <c:v>-58</c:v>
                </c:pt>
                <c:pt idx="1">
                  <c:v>-62</c:v>
                </c:pt>
                <c:pt idx="2">
                  <c:v>-62</c:v>
                </c:pt>
                <c:pt idx="3">
                  <c:v>-55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11648"/>
        <c:axId val="58013184"/>
      </c:lineChart>
      <c:catAx>
        <c:axId val="580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013184"/>
        <c:crosses val="autoZero"/>
        <c:auto val="1"/>
        <c:lblAlgn val="ctr"/>
        <c:lblOffset val="100"/>
        <c:noMultiLvlLbl val="0"/>
      </c:catAx>
      <c:valAx>
        <c:axId val="58013184"/>
        <c:scaling>
          <c:orientation val="minMax"/>
        </c:scaling>
        <c:delete val="1"/>
        <c:axPos val="l"/>
        <c:majorGridlines>
          <c:spPr>
            <a:ln w="25400">
              <a:prstDash val="sysDash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crossAx val="58011648"/>
        <c:crosses val="autoZero"/>
        <c:crossBetween val="between"/>
        <c:majorUnit val="20"/>
        <c:minorUnit val="5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Main 3d</a:t>
            </a:r>
          </a:p>
        </c:rich>
      </c:tx>
      <c:layout/>
      <c:overlay val="1"/>
    </c:title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84469725196023"/>
          <c:y val="3.6498895787806261E-2"/>
          <c:w val="0.84131084560802138"/>
          <c:h val="0.927656642038687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Graphics!$M$5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Graphics!$L$8:$L$14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Graphics!$M$8:$M$14</c:f>
              <c:numCache>
                <c:formatCode>General</c:formatCode>
                <c:ptCount val="7"/>
                <c:pt idx="0">
                  <c:v>1</c:v>
                </c:pt>
                <c:pt idx="1">
                  <c:v>-2</c:v>
                </c:pt>
                <c:pt idx="2">
                  <c:v>-1</c:v>
                </c:pt>
                <c:pt idx="3">
                  <c:v>#N/A</c:v>
                </c:pt>
                <c:pt idx="4">
                  <c:v>-2</c:v>
                </c:pt>
                <c:pt idx="5">
                  <c:v>-3</c:v>
                </c:pt>
                <c:pt idx="6">
                  <c:v>-2</c:v>
                </c:pt>
              </c:numCache>
            </c:numRef>
          </c:val>
        </c:ser>
        <c:ser>
          <c:idx val="1"/>
          <c:order val="1"/>
          <c:tx>
            <c:strRef>
              <c:f>Graphics!$N$5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Graphics!$L$8:$L$14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Graphics!$N$8:$N$14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-3</c:v>
                </c:pt>
                <c:pt idx="3">
                  <c:v>#N/A</c:v>
                </c:pt>
                <c:pt idx="4">
                  <c:v>4</c:v>
                </c:pt>
                <c:pt idx="5">
                  <c:v>-1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Graphics!$O$5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Graphics!$L$8:$L$14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Graphics!$O$8:$O$14</c:f>
              <c:numCache>
                <c:formatCode>General</c:formatCode>
                <c:ptCount val="7"/>
                <c:pt idx="0">
                  <c:v>0</c:v>
                </c:pt>
                <c:pt idx="1">
                  <c:v>-4</c:v>
                </c:pt>
                <c:pt idx="2">
                  <c:v>3</c:v>
                </c:pt>
                <c:pt idx="3">
                  <c:v>#N/A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ser>
          <c:idx val="3"/>
          <c:order val="3"/>
          <c:tx>
            <c:strRef>
              <c:f>Graphics!$P$5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Graphics!$L$8:$L$14</c:f>
              <c:strCache>
                <c:ptCount val="7"/>
                <c:pt idx="0">
                  <c:v>3R</c:v>
                </c:pt>
                <c:pt idx="1">
                  <c:v>2R</c:v>
                </c:pt>
                <c:pt idx="2">
                  <c:v>1R</c:v>
                </c:pt>
                <c:pt idx="4">
                  <c:v>1L</c:v>
                </c:pt>
                <c:pt idx="5">
                  <c:v>2L</c:v>
                </c:pt>
                <c:pt idx="6">
                  <c:v>3L</c:v>
                </c:pt>
              </c:strCache>
            </c:strRef>
          </c:cat>
          <c:val>
            <c:numRef>
              <c:f>Graphics!$P$8:$P$14</c:f>
              <c:numCache>
                <c:formatCode>General</c:formatCode>
                <c:ptCount val="7"/>
                <c:pt idx="0">
                  <c:v>-5</c:v>
                </c:pt>
                <c:pt idx="1">
                  <c:v>-2</c:v>
                </c:pt>
                <c:pt idx="2">
                  <c:v>3</c:v>
                </c:pt>
                <c:pt idx="3">
                  <c:v>#N/A</c:v>
                </c:pt>
                <c:pt idx="4">
                  <c:v>3</c:v>
                </c:pt>
                <c:pt idx="5">
                  <c:v>2</c:v>
                </c:pt>
                <c:pt idx="6">
                  <c:v>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040320"/>
        <c:axId val="58041856"/>
        <c:axId val="122707968"/>
      </c:bar3DChart>
      <c:catAx>
        <c:axId val="5804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041856"/>
        <c:crosses val="autoZero"/>
        <c:auto val="1"/>
        <c:lblAlgn val="ctr"/>
        <c:lblOffset val="100"/>
        <c:noMultiLvlLbl val="0"/>
      </c:catAx>
      <c:valAx>
        <c:axId val="58041856"/>
        <c:scaling>
          <c:orientation val="minMax"/>
          <c:max val="15"/>
          <c:min val="-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040320"/>
        <c:crosses val="autoZero"/>
        <c:crossBetween val="between"/>
      </c:valAx>
      <c:serAx>
        <c:axId val="12270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8041856"/>
        <c:crosses val="autoZero"/>
        <c:tickLblSkip val="3"/>
        <c:tickMarkSkip val="1"/>
      </c:ser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688975</xdr:colOff>
      <xdr:row>2</xdr:row>
      <xdr:rowOff>98255</xdr:rowOff>
    </xdr:from>
    <xdr:to>
      <xdr:col>16</xdr:col>
      <xdr:colOff>76975</xdr:colOff>
      <xdr:row>16</xdr:row>
      <xdr:rowOff>108941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688975</xdr:colOff>
      <xdr:row>30</xdr:row>
      <xdr:rowOff>151691</xdr:rowOff>
    </xdr:from>
    <xdr:to>
      <xdr:col>16</xdr:col>
      <xdr:colOff>76975</xdr:colOff>
      <xdr:row>44</xdr:row>
      <xdr:rowOff>162377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688975</xdr:colOff>
      <xdr:row>59</xdr:row>
      <xdr:rowOff>149378</xdr:rowOff>
    </xdr:from>
    <xdr:to>
      <xdr:col>16</xdr:col>
      <xdr:colOff>76975</xdr:colOff>
      <xdr:row>73</xdr:row>
      <xdr:rowOff>160064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132399</xdr:colOff>
      <xdr:row>1</xdr:row>
      <xdr:rowOff>188671</xdr:rowOff>
    </xdr:from>
    <xdr:to>
      <xdr:col>23</xdr:col>
      <xdr:colOff>315898</xdr:colOff>
      <xdr:row>17</xdr:row>
      <xdr:rowOff>18526</xdr:rowOff>
    </xdr:to>
    <xdr:graphicFrame macro="">
      <xdr:nvGraphicFramePr>
        <xdr:cNvPr id="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132399</xdr:colOff>
      <xdr:row>59</xdr:row>
      <xdr:rowOff>49294</xdr:rowOff>
    </xdr:from>
    <xdr:to>
      <xdr:col>23</xdr:col>
      <xdr:colOff>315898</xdr:colOff>
      <xdr:row>74</xdr:row>
      <xdr:rowOff>69649</xdr:rowOff>
    </xdr:to>
    <xdr:graphicFrame macro="">
      <xdr:nvGraphicFramePr>
        <xdr:cNvPr id="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126060</xdr:colOff>
      <xdr:row>45</xdr:row>
      <xdr:rowOff>21534</xdr:rowOff>
    </xdr:from>
    <xdr:to>
      <xdr:col>23</xdr:col>
      <xdr:colOff>322237</xdr:colOff>
      <xdr:row>59</xdr:row>
      <xdr:rowOff>101809</xdr:rowOff>
    </xdr:to>
    <xdr:graphicFrame macro="">
      <xdr:nvGraphicFramePr>
        <xdr:cNvPr id="10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126060</xdr:colOff>
      <xdr:row>16</xdr:row>
      <xdr:rowOff>156512</xdr:rowOff>
    </xdr:from>
    <xdr:to>
      <xdr:col>23</xdr:col>
      <xdr:colOff>322237</xdr:colOff>
      <xdr:row>31</xdr:row>
      <xdr:rowOff>46287</xdr:rowOff>
    </xdr:to>
    <xdr:graphicFrame macro="">
      <xdr:nvGraphicFramePr>
        <xdr:cNvPr id="1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4</xdr:col>
      <xdr:colOff>381000</xdr:colOff>
      <xdr:row>22</xdr:row>
      <xdr:rowOff>9525</xdr:rowOff>
    </xdr:to>
    <xdr:graphicFrame macro="">
      <xdr:nvGraphicFramePr>
        <xdr:cNvPr id="8399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552450</xdr:colOff>
      <xdr:row>0</xdr:row>
      <xdr:rowOff>76200</xdr:rowOff>
    </xdr:from>
    <xdr:to>
      <xdr:col>8</xdr:col>
      <xdr:colOff>504825</xdr:colOff>
      <xdr:row>11</xdr:row>
      <xdr:rowOff>142875</xdr:rowOff>
    </xdr:to>
    <xdr:graphicFrame macro="">
      <xdr:nvGraphicFramePr>
        <xdr:cNvPr id="8399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542925</xdr:colOff>
      <xdr:row>12</xdr:row>
      <xdr:rowOff>19050</xdr:rowOff>
    </xdr:from>
    <xdr:to>
      <xdr:col>8</xdr:col>
      <xdr:colOff>504825</xdr:colOff>
      <xdr:row>21</xdr:row>
      <xdr:rowOff>180975</xdr:rowOff>
    </xdr:to>
    <xdr:graphicFrame macro="">
      <xdr:nvGraphicFramePr>
        <xdr:cNvPr id="83996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22</xdr:row>
      <xdr:rowOff>114300</xdr:rowOff>
    </xdr:from>
    <xdr:to>
      <xdr:col>8</xdr:col>
      <xdr:colOff>495300</xdr:colOff>
      <xdr:row>42</xdr:row>
      <xdr:rowOff>152400</xdr:rowOff>
    </xdr:to>
    <xdr:graphicFrame macro="">
      <xdr:nvGraphicFramePr>
        <xdr:cNvPr id="83997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43</xdr:row>
      <xdr:rowOff>104775</xdr:rowOff>
    </xdr:from>
    <xdr:to>
      <xdr:col>7</xdr:col>
      <xdr:colOff>676275</xdr:colOff>
      <xdr:row>85</xdr:row>
      <xdr:rowOff>190500</xdr:rowOff>
    </xdr:to>
    <xdr:graphicFrame macro="">
      <xdr:nvGraphicFramePr>
        <xdr:cNvPr id="83998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G2" sqref="G2"/>
    </sheetView>
  </sheetViews>
  <sheetFormatPr baseColWidth="10" defaultRowHeight="15" x14ac:dyDescent="0.25"/>
  <cols>
    <col min="1" max="1" width="13.7109375" style="46" bestFit="1" customWidth="1"/>
    <col min="2" max="2" width="14.7109375" style="47" bestFit="1" customWidth="1"/>
    <col min="3" max="3" width="11.28515625" style="46" bestFit="1" customWidth="1"/>
    <col min="4" max="4" width="12.28515625" style="47" bestFit="1" customWidth="1"/>
    <col min="5" max="5" width="9.7109375" bestFit="1" customWidth="1"/>
    <col min="7" max="7" width="10.140625" bestFit="1" customWidth="1"/>
    <col min="8" max="8" width="10.28515625" bestFit="1" customWidth="1"/>
    <col min="9" max="10" width="11" bestFit="1" customWidth="1"/>
    <col min="11" max="11" width="8.85546875" bestFit="1" customWidth="1"/>
  </cols>
  <sheetData>
    <row r="1" spans="1:12" x14ac:dyDescent="0.25">
      <c r="A1" s="46" t="s">
        <v>72</v>
      </c>
      <c r="B1" s="47" t="s">
        <v>73</v>
      </c>
      <c r="C1" s="46" t="s">
        <v>74</v>
      </c>
      <c r="D1" s="47" t="s">
        <v>75</v>
      </c>
      <c r="E1" t="s">
        <v>59</v>
      </c>
      <c r="G1" t="s">
        <v>77</v>
      </c>
      <c r="H1" t="s">
        <v>76</v>
      </c>
      <c r="I1" t="s">
        <v>78</v>
      </c>
      <c r="J1" t="s">
        <v>79</v>
      </c>
      <c r="K1" t="s">
        <v>80</v>
      </c>
      <c r="L1" t="s">
        <v>81</v>
      </c>
    </row>
    <row r="2" spans="1:12" x14ac:dyDescent="0.25">
      <c r="A2" s="46" t="s">
        <v>13</v>
      </c>
      <c r="B2" s="47">
        <v>1</v>
      </c>
      <c r="C2" s="46" t="str">
        <f t="shared" ref="C2:C49" si="0">UPPER(A2)</f>
        <v>A</v>
      </c>
      <c r="D2" s="47">
        <f t="shared" ref="D2:D49" si="1">ROUNDUP(B2/4,0)</f>
        <v>1</v>
      </c>
      <c r="E2">
        <f t="shared" ref="E2:E49" si="2">SUM($G2:$L2)</f>
        <v>7653</v>
      </c>
      <c r="G2">
        <v>520</v>
      </c>
      <c r="H2">
        <v>4800</v>
      </c>
      <c r="I2">
        <v>1500</v>
      </c>
      <c r="J2">
        <v>0</v>
      </c>
      <c r="K2">
        <v>850</v>
      </c>
      <c r="L2">
        <v>-17</v>
      </c>
    </row>
    <row r="3" spans="1:12" x14ac:dyDescent="0.25">
      <c r="A3" s="46" t="str">
        <f t="shared" ref="A3:A13" si="3">A2</f>
        <v>a</v>
      </c>
      <c r="B3" s="47">
        <f t="shared" ref="B3:B13" si="4">B2+1</f>
        <v>2</v>
      </c>
      <c r="C3" s="46" t="str">
        <f t="shared" si="0"/>
        <v>A</v>
      </c>
      <c r="D3" s="47">
        <f t="shared" si="1"/>
        <v>1</v>
      </c>
      <c r="E3">
        <f t="shared" si="2"/>
        <v>7604</v>
      </c>
      <c r="G3">
        <f t="shared" ref="G3:G49" si="5">G2</f>
        <v>520</v>
      </c>
      <c r="H3">
        <v>4800</v>
      </c>
      <c r="I3">
        <v>1500</v>
      </c>
      <c r="J3">
        <v>0</v>
      </c>
      <c r="K3">
        <v>800</v>
      </c>
      <c r="L3">
        <v>-16</v>
      </c>
    </row>
    <row r="4" spans="1:12" x14ac:dyDescent="0.25">
      <c r="A4" s="46" t="str">
        <f t="shared" si="3"/>
        <v>a</v>
      </c>
      <c r="B4" s="47">
        <f t="shared" si="4"/>
        <v>3</v>
      </c>
      <c r="C4" s="46" t="str">
        <f t="shared" si="0"/>
        <v>A</v>
      </c>
      <c r="D4" s="47">
        <f t="shared" si="1"/>
        <v>1</v>
      </c>
      <c r="E4">
        <f t="shared" si="2"/>
        <v>7456</v>
      </c>
      <c r="G4">
        <f t="shared" si="5"/>
        <v>520</v>
      </c>
      <c r="H4">
        <v>4800</v>
      </c>
      <c r="I4">
        <v>1400</v>
      </c>
      <c r="J4">
        <v>0</v>
      </c>
      <c r="K4">
        <v>750</v>
      </c>
      <c r="L4">
        <v>-14</v>
      </c>
    </row>
    <row r="5" spans="1:12" x14ac:dyDescent="0.25">
      <c r="A5" s="46" t="str">
        <f t="shared" si="3"/>
        <v>a</v>
      </c>
      <c r="B5" s="47">
        <f t="shared" si="4"/>
        <v>4</v>
      </c>
      <c r="C5" s="46" t="str">
        <f t="shared" si="0"/>
        <v>A</v>
      </c>
      <c r="D5" s="47">
        <f t="shared" si="1"/>
        <v>1</v>
      </c>
      <c r="E5">
        <f t="shared" si="2"/>
        <v>7507</v>
      </c>
      <c r="G5">
        <f t="shared" si="5"/>
        <v>520</v>
      </c>
      <c r="H5">
        <v>4800</v>
      </c>
      <c r="I5">
        <v>1400</v>
      </c>
      <c r="J5">
        <v>0</v>
      </c>
      <c r="K5">
        <v>800</v>
      </c>
      <c r="L5">
        <v>-13</v>
      </c>
    </row>
    <row r="6" spans="1:12" x14ac:dyDescent="0.25">
      <c r="A6" s="46" t="str">
        <f t="shared" si="3"/>
        <v>a</v>
      </c>
      <c r="B6" s="47">
        <f t="shared" si="4"/>
        <v>5</v>
      </c>
      <c r="C6" s="46" t="str">
        <f t="shared" si="0"/>
        <v>A</v>
      </c>
      <c r="D6" s="47">
        <f t="shared" si="1"/>
        <v>2</v>
      </c>
      <c r="E6">
        <f t="shared" si="2"/>
        <v>7553</v>
      </c>
      <c r="G6">
        <f t="shared" si="5"/>
        <v>520</v>
      </c>
      <c r="H6">
        <f t="shared" ref="H6:H13" si="6">H2-100</f>
        <v>4700</v>
      </c>
      <c r="I6">
        <f t="shared" ref="I6:L13" si="7">I2</f>
        <v>1500</v>
      </c>
      <c r="J6">
        <f t="shared" si="7"/>
        <v>0</v>
      </c>
      <c r="K6">
        <f t="shared" si="7"/>
        <v>850</v>
      </c>
      <c r="L6">
        <f t="shared" si="7"/>
        <v>-17</v>
      </c>
    </row>
    <row r="7" spans="1:12" x14ac:dyDescent="0.25">
      <c r="A7" s="46" t="str">
        <f t="shared" si="3"/>
        <v>a</v>
      </c>
      <c r="B7" s="47">
        <f t="shared" si="4"/>
        <v>6</v>
      </c>
      <c r="C7" s="46" t="str">
        <f t="shared" si="0"/>
        <v>A</v>
      </c>
      <c r="D7" s="47">
        <f t="shared" si="1"/>
        <v>2</v>
      </c>
      <c r="E7">
        <f t="shared" si="2"/>
        <v>7504</v>
      </c>
      <c r="G7">
        <f t="shared" si="5"/>
        <v>520</v>
      </c>
      <c r="H7">
        <f t="shared" si="6"/>
        <v>4700</v>
      </c>
      <c r="I7">
        <f t="shared" si="7"/>
        <v>1500</v>
      </c>
      <c r="J7">
        <f t="shared" si="7"/>
        <v>0</v>
      </c>
      <c r="K7">
        <f t="shared" si="7"/>
        <v>800</v>
      </c>
      <c r="L7">
        <f t="shared" si="7"/>
        <v>-16</v>
      </c>
    </row>
    <row r="8" spans="1:12" x14ac:dyDescent="0.25">
      <c r="A8" s="46" t="str">
        <f t="shared" si="3"/>
        <v>a</v>
      </c>
      <c r="B8" s="47">
        <f t="shared" si="4"/>
        <v>7</v>
      </c>
      <c r="C8" s="46" t="str">
        <f t="shared" si="0"/>
        <v>A</v>
      </c>
      <c r="D8" s="47">
        <f t="shared" si="1"/>
        <v>2</v>
      </c>
      <c r="E8">
        <f t="shared" si="2"/>
        <v>7356</v>
      </c>
      <c r="G8">
        <f t="shared" si="5"/>
        <v>520</v>
      </c>
      <c r="H8">
        <f t="shared" si="6"/>
        <v>4700</v>
      </c>
      <c r="I8">
        <f t="shared" si="7"/>
        <v>1400</v>
      </c>
      <c r="J8">
        <f t="shared" si="7"/>
        <v>0</v>
      </c>
      <c r="K8">
        <f t="shared" si="7"/>
        <v>750</v>
      </c>
      <c r="L8">
        <f t="shared" si="7"/>
        <v>-14</v>
      </c>
    </row>
    <row r="9" spans="1:12" x14ac:dyDescent="0.25">
      <c r="A9" s="46" t="str">
        <f t="shared" si="3"/>
        <v>a</v>
      </c>
      <c r="B9" s="47">
        <f t="shared" si="4"/>
        <v>8</v>
      </c>
      <c r="C9" s="46" t="str">
        <f t="shared" si="0"/>
        <v>A</v>
      </c>
      <c r="D9" s="47">
        <f t="shared" si="1"/>
        <v>2</v>
      </c>
      <c r="E9">
        <f t="shared" si="2"/>
        <v>7407</v>
      </c>
      <c r="G9">
        <f t="shared" si="5"/>
        <v>520</v>
      </c>
      <c r="H9">
        <f t="shared" si="6"/>
        <v>4700</v>
      </c>
      <c r="I9">
        <f t="shared" si="7"/>
        <v>1400</v>
      </c>
      <c r="J9">
        <f t="shared" si="7"/>
        <v>0</v>
      </c>
      <c r="K9">
        <f t="shared" si="7"/>
        <v>800</v>
      </c>
      <c r="L9">
        <f t="shared" si="7"/>
        <v>-13</v>
      </c>
    </row>
    <row r="10" spans="1:12" x14ac:dyDescent="0.25">
      <c r="A10" s="46" t="str">
        <f t="shared" si="3"/>
        <v>a</v>
      </c>
      <c r="B10" s="47">
        <f t="shared" si="4"/>
        <v>9</v>
      </c>
      <c r="C10" s="46" t="str">
        <f t="shared" si="0"/>
        <v>A</v>
      </c>
      <c r="D10" s="47">
        <f t="shared" si="1"/>
        <v>3</v>
      </c>
      <c r="E10">
        <f t="shared" si="2"/>
        <v>7453</v>
      </c>
      <c r="G10">
        <f t="shared" si="5"/>
        <v>520</v>
      </c>
      <c r="H10">
        <f t="shared" si="6"/>
        <v>4600</v>
      </c>
      <c r="I10">
        <f t="shared" si="7"/>
        <v>1500</v>
      </c>
      <c r="J10">
        <f t="shared" si="7"/>
        <v>0</v>
      </c>
      <c r="K10">
        <f t="shared" si="7"/>
        <v>850</v>
      </c>
      <c r="L10">
        <f t="shared" si="7"/>
        <v>-17</v>
      </c>
    </row>
    <row r="11" spans="1:12" x14ac:dyDescent="0.25">
      <c r="A11" s="46" t="str">
        <f t="shared" si="3"/>
        <v>a</v>
      </c>
      <c r="B11" s="47">
        <f t="shared" si="4"/>
        <v>10</v>
      </c>
      <c r="C11" s="46" t="str">
        <f t="shared" si="0"/>
        <v>A</v>
      </c>
      <c r="D11" s="47">
        <f t="shared" si="1"/>
        <v>3</v>
      </c>
      <c r="E11">
        <f t="shared" si="2"/>
        <v>7404</v>
      </c>
      <c r="G11">
        <f t="shared" si="5"/>
        <v>520</v>
      </c>
      <c r="H11">
        <f t="shared" si="6"/>
        <v>4600</v>
      </c>
      <c r="I11">
        <f t="shared" si="7"/>
        <v>1500</v>
      </c>
      <c r="J11">
        <f t="shared" si="7"/>
        <v>0</v>
      </c>
      <c r="K11">
        <f t="shared" si="7"/>
        <v>800</v>
      </c>
      <c r="L11">
        <f t="shared" si="7"/>
        <v>-16</v>
      </c>
    </row>
    <row r="12" spans="1:12" x14ac:dyDescent="0.25">
      <c r="A12" s="46" t="str">
        <f t="shared" si="3"/>
        <v>a</v>
      </c>
      <c r="B12" s="47">
        <f t="shared" si="4"/>
        <v>11</v>
      </c>
      <c r="C12" s="46" t="str">
        <f t="shared" si="0"/>
        <v>A</v>
      </c>
      <c r="D12" s="47">
        <f t="shared" si="1"/>
        <v>3</v>
      </c>
      <c r="E12">
        <f t="shared" si="2"/>
        <v>7256</v>
      </c>
      <c r="G12">
        <f t="shared" si="5"/>
        <v>520</v>
      </c>
      <c r="H12">
        <f t="shared" si="6"/>
        <v>4600</v>
      </c>
      <c r="I12">
        <f t="shared" si="7"/>
        <v>1400</v>
      </c>
      <c r="J12">
        <f t="shared" si="7"/>
        <v>0</v>
      </c>
      <c r="K12">
        <f t="shared" si="7"/>
        <v>750</v>
      </c>
      <c r="L12">
        <f t="shared" si="7"/>
        <v>-14</v>
      </c>
    </row>
    <row r="13" spans="1:12" x14ac:dyDescent="0.25">
      <c r="A13" s="46" t="str">
        <f t="shared" si="3"/>
        <v>a</v>
      </c>
      <c r="B13" s="47">
        <f t="shared" si="4"/>
        <v>12</v>
      </c>
      <c r="C13" s="46" t="str">
        <f t="shared" si="0"/>
        <v>A</v>
      </c>
      <c r="D13" s="47">
        <f t="shared" si="1"/>
        <v>3</v>
      </c>
      <c r="E13">
        <f t="shared" si="2"/>
        <v>7307</v>
      </c>
      <c r="G13">
        <f t="shared" si="5"/>
        <v>520</v>
      </c>
      <c r="H13">
        <f t="shared" si="6"/>
        <v>4600</v>
      </c>
      <c r="I13">
        <f t="shared" si="7"/>
        <v>1400</v>
      </c>
      <c r="J13">
        <f t="shared" si="7"/>
        <v>0</v>
      </c>
      <c r="K13">
        <f t="shared" si="7"/>
        <v>800</v>
      </c>
      <c r="L13">
        <f t="shared" si="7"/>
        <v>-13</v>
      </c>
    </row>
    <row r="14" spans="1:12" x14ac:dyDescent="0.25">
      <c r="A14" s="46" t="s">
        <v>14</v>
      </c>
      <c r="B14" s="47">
        <v>1</v>
      </c>
      <c r="C14" s="46" t="str">
        <f t="shared" si="0"/>
        <v>B</v>
      </c>
      <c r="D14" s="47">
        <f t="shared" si="1"/>
        <v>1</v>
      </c>
      <c r="E14">
        <f t="shared" si="2"/>
        <v>7603</v>
      </c>
      <c r="G14">
        <f t="shared" si="5"/>
        <v>520</v>
      </c>
      <c r="H14">
        <f t="shared" ref="H14:J29" si="8">H2</f>
        <v>4800</v>
      </c>
      <c r="I14">
        <f t="shared" si="8"/>
        <v>1500</v>
      </c>
      <c r="J14">
        <f t="shared" si="8"/>
        <v>0</v>
      </c>
      <c r="K14">
        <f t="shared" ref="K14:K25" si="9">K2-50</f>
        <v>800</v>
      </c>
      <c r="L14">
        <f t="shared" ref="L14:L49" si="10">L2</f>
        <v>-17</v>
      </c>
    </row>
    <row r="15" spans="1:12" x14ac:dyDescent="0.25">
      <c r="A15" s="46" t="str">
        <f t="shared" ref="A15:A25" si="11">A14</f>
        <v>b</v>
      </c>
      <c r="B15" s="47">
        <f t="shared" ref="B15:B25" si="12">B14+1</f>
        <v>2</v>
      </c>
      <c r="C15" s="46" t="str">
        <f t="shared" si="0"/>
        <v>B</v>
      </c>
      <c r="D15" s="47">
        <f t="shared" si="1"/>
        <v>1</v>
      </c>
      <c r="E15">
        <f t="shared" si="2"/>
        <v>7554</v>
      </c>
      <c r="G15">
        <f t="shared" si="5"/>
        <v>520</v>
      </c>
      <c r="H15">
        <f t="shared" si="8"/>
        <v>4800</v>
      </c>
      <c r="I15">
        <f t="shared" si="8"/>
        <v>1500</v>
      </c>
      <c r="J15">
        <f t="shared" si="8"/>
        <v>0</v>
      </c>
      <c r="K15">
        <f t="shared" si="9"/>
        <v>750</v>
      </c>
      <c r="L15">
        <f t="shared" si="10"/>
        <v>-16</v>
      </c>
    </row>
    <row r="16" spans="1:12" x14ac:dyDescent="0.25">
      <c r="A16" s="46" t="str">
        <f t="shared" si="11"/>
        <v>b</v>
      </c>
      <c r="B16" s="47">
        <f t="shared" si="12"/>
        <v>3</v>
      </c>
      <c r="C16" s="46" t="str">
        <f t="shared" si="0"/>
        <v>B</v>
      </c>
      <c r="D16" s="47">
        <f t="shared" si="1"/>
        <v>1</v>
      </c>
      <c r="E16">
        <f t="shared" si="2"/>
        <v>7406</v>
      </c>
      <c r="G16">
        <f t="shared" si="5"/>
        <v>520</v>
      </c>
      <c r="H16">
        <f t="shared" si="8"/>
        <v>4800</v>
      </c>
      <c r="I16">
        <f t="shared" si="8"/>
        <v>1400</v>
      </c>
      <c r="J16">
        <f t="shared" si="8"/>
        <v>0</v>
      </c>
      <c r="K16">
        <f t="shared" si="9"/>
        <v>700</v>
      </c>
      <c r="L16">
        <f t="shared" si="10"/>
        <v>-14</v>
      </c>
    </row>
    <row r="17" spans="1:12" x14ac:dyDescent="0.25">
      <c r="A17" s="46" t="str">
        <f t="shared" si="11"/>
        <v>b</v>
      </c>
      <c r="B17" s="47">
        <f t="shared" si="12"/>
        <v>4</v>
      </c>
      <c r="C17" s="46" t="str">
        <f t="shared" si="0"/>
        <v>B</v>
      </c>
      <c r="D17" s="47">
        <f t="shared" si="1"/>
        <v>1</v>
      </c>
      <c r="E17">
        <f t="shared" si="2"/>
        <v>7457</v>
      </c>
      <c r="G17">
        <f t="shared" si="5"/>
        <v>520</v>
      </c>
      <c r="H17">
        <f t="shared" si="8"/>
        <v>4800</v>
      </c>
      <c r="I17">
        <f t="shared" si="8"/>
        <v>1400</v>
      </c>
      <c r="J17">
        <f t="shared" si="8"/>
        <v>0</v>
      </c>
      <c r="K17">
        <f t="shared" si="9"/>
        <v>750</v>
      </c>
      <c r="L17">
        <f t="shared" si="10"/>
        <v>-13</v>
      </c>
    </row>
    <row r="18" spans="1:12" x14ac:dyDescent="0.25">
      <c r="A18" s="46" t="str">
        <f t="shared" si="11"/>
        <v>b</v>
      </c>
      <c r="B18" s="47">
        <f t="shared" si="12"/>
        <v>5</v>
      </c>
      <c r="C18" s="46" t="str">
        <f t="shared" si="0"/>
        <v>B</v>
      </c>
      <c r="D18" s="47">
        <f t="shared" si="1"/>
        <v>2</v>
      </c>
      <c r="E18">
        <f t="shared" si="2"/>
        <v>7503</v>
      </c>
      <c r="G18">
        <f t="shared" si="5"/>
        <v>520</v>
      </c>
      <c r="H18">
        <f t="shared" si="8"/>
        <v>4700</v>
      </c>
      <c r="I18">
        <f t="shared" si="8"/>
        <v>1500</v>
      </c>
      <c r="J18">
        <f t="shared" si="8"/>
        <v>0</v>
      </c>
      <c r="K18">
        <f t="shared" si="9"/>
        <v>800</v>
      </c>
      <c r="L18">
        <f t="shared" si="10"/>
        <v>-17</v>
      </c>
    </row>
    <row r="19" spans="1:12" x14ac:dyDescent="0.25">
      <c r="A19" s="46" t="str">
        <f t="shared" si="11"/>
        <v>b</v>
      </c>
      <c r="B19" s="47">
        <f t="shared" si="12"/>
        <v>6</v>
      </c>
      <c r="C19" s="46" t="str">
        <f t="shared" si="0"/>
        <v>B</v>
      </c>
      <c r="D19" s="47">
        <f t="shared" si="1"/>
        <v>2</v>
      </c>
      <c r="E19">
        <f t="shared" si="2"/>
        <v>7454</v>
      </c>
      <c r="G19">
        <f t="shared" si="5"/>
        <v>520</v>
      </c>
      <c r="H19">
        <f t="shared" si="8"/>
        <v>4700</v>
      </c>
      <c r="I19">
        <f t="shared" si="8"/>
        <v>1500</v>
      </c>
      <c r="J19">
        <f t="shared" si="8"/>
        <v>0</v>
      </c>
      <c r="K19">
        <f t="shared" si="9"/>
        <v>750</v>
      </c>
      <c r="L19">
        <f t="shared" si="10"/>
        <v>-16</v>
      </c>
    </row>
    <row r="20" spans="1:12" x14ac:dyDescent="0.25">
      <c r="A20" s="46" t="str">
        <f t="shared" si="11"/>
        <v>b</v>
      </c>
      <c r="B20" s="47">
        <f t="shared" si="12"/>
        <v>7</v>
      </c>
      <c r="C20" s="46" t="str">
        <f t="shared" si="0"/>
        <v>B</v>
      </c>
      <c r="D20" s="47">
        <f t="shared" si="1"/>
        <v>2</v>
      </c>
      <c r="E20">
        <f t="shared" si="2"/>
        <v>7306</v>
      </c>
      <c r="G20">
        <f t="shared" si="5"/>
        <v>520</v>
      </c>
      <c r="H20">
        <f t="shared" si="8"/>
        <v>4700</v>
      </c>
      <c r="I20">
        <f t="shared" si="8"/>
        <v>1400</v>
      </c>
      <c r="J20">
        <f t="shared" si="8"/>
        <v>0</v>
      </c>
      <c r="K20">
        <f t="shared" si="9"/>
        <v>700</v>
      </c>
      <c r="L20">
        <f t="shared" si="10"/>
        <v>-14</v>
      </c>
    </row>
    <row r="21" spans="1:12" x14ac:dyDescent="0.25">
      <c r="A21" s="46" t="str">
        <f t="shared" si="11"/>
        <v>b</v>
      </c>
      <c r="B21" s="47">
        <f t="shared" si="12"/>
        <v>8</v>
      </c>
      <c r="C21" s="46" t="str">
        <f t="shared" si="0"/>
        <v>B</v>
      </c>
      <c r="D21" s="47">
        <f t="shared" si="1"/>
        <v>2</v>
      </c>
      <c r="E21">
        <f t="shared" si="2"/>
        <v>7357</v>
      </c>
      <c r="G21">
        <f t="shared" si="5"/>
        <v>520</v>
      </c>
      <c r="H21">
        <f t="shared" si="8"/>
        <v>4700</v>
      </c>
      <c r="I21">
        <f t="shared" si="8"/>
        <v>1400</v>
      </c>
      <c r="J21">
        <f t="shared" si="8"/>
        <v>0</v>
      </c>
      <c r="K21">
        <f t="shared" si="9"/>
        <v>750</v>
      </c>
      <c r="L21">
        <f t="shared" si="10"/>
        <v>-13</v>
      </c>
    </row>
    <row r="22" spans="1:12" x14ac:dyDescent="0.25">
      <c r="A22" s="46" t="str">
        <f t="shared" si="11"/>
        <v>b</v>
      </c>
      <c r="B22" s="47">
        <f t="shared" si="12"/>
        <v>9</v>
      </c>
      <c r="C22" s="46" t="str">
        <f t="shared" si="0"/>
        <v>B</v>
      </c>
      <c r="D22" s="47">
        <f t="shared" si="1"/>
        <v>3</v>
      </c>
      <c r="E22">
        <f t="shared" si="2"/>
        <v>7403</v>
      </c>
      <c r="G22">
        <f t="shared" si="5"/>
        <v>520</v>
      </c>
      <c r="H22">
        <f t="shared" si="8"/>
        <v>4600</v>
      </c>
      <c r="I22">
        <f t="shared" si="8"/>
        <v>1500</v>
      </c>
      <c r="J22">
        <f t="shared" si="8"/>
        <v>0</v>
      </c>
      <c r="K22">
        <f t="shared" si="9"/>
        <v>800</v>
      </c>
      <c r="L22">
        <f t="shared" si="10"/>
        <v>-17</v>
      </c>
    </row>
    <row r="23" spans="1:12" x14ac:dyDescent="0.25">
      <c r="A23" s="46" t="str">
        <f t="shared" si="11"/>
        <v>b</v>
      </c>
      <c r="B23" s="47">
        <f t="shared" si="12"/>
        <v>10</v>
      </c>
      <c r="C23" s="46" t="str">
        <f t="shared" si="0"/>
        <v>B</v>
      </c>
      <c r="D23" s="47">
        <f t="shared" si="1"/>
        <v>3</v>
      </c>
      <c r="E23">
        <f t="shared" si="2"/>
        <v>7354</v>
      </c>
      <c r="G23">
        <f t="shared" si="5"/>
        <v>520</v>
      </c>
      <c r="H23">
        <f t="shared" si="8"/>
        <v>4600</v>
      </c>
      <c r="I23">
        <f t="shared" si="8"/>
        <v>1500</v>
      </c>
      <c r="J23">
        <f t="shared" si="8"/>
        <v>0</v>
      </c>
      <c r="K23">
        <f t="shared" si="9"/>
        <v>750</v>
      </c>
      <c r="L23">
        <f t="shared" si="10"/>
        <v>-16</v>
      </c>
    </row>
    <row r="24" spans="1:12" x14ac:dyDescent="0.25">
      <c r="A24" s="46" t="str">
        <f t="shared" si="11"/>
        <v>b</v>
      </c>
      <c r="B24" s="47">
        <f t="shared" si="12"/>
        <v>11</v>
      </c>
      <c r="C24" s="46" t="str">
        <f t="shared" si="0"/>
        <v>B</v>
      </c>
      <c r="D24" s="47">
        <f t="shared" si="1"/>
        <v>3</v>
      </c>
      <c r="E24">
        <f t="shared" si="2"/>
        <v>7206</v>
      </c>
      <c r="G24">
        <f t="shared" si="5"/>
        <v>520</v>
      </c>
      <c r="H24">
        <f t="shared" si="8"/>
        <v>4600</v>
      </c>
      <c r="I24">
        <f t="shared" si="8"/>
        <v>1400</v>
      </c>
      <c r="J24">
        <f t="shared" si="8"/>
        <v>0</v>
      </c>
      <c r="K24">
        <f t="shared" si="9"/>
        <v>700</v>
      </c>
      <c r="L24">
        <f t="shared" si="10"/>
        <v>-14</v>
      </c>
    </row>
    <row r="25" spans="1:12" x14ac:dyDescent="0.25">
      <c r="A25" s="46" t="str">
        <f t="shared" si="11"/>
        <v>b</v>
      </c>
      <c r="B25" s="47">
        <f t="shared" si="12"/>
        <v>12</v>
      </c>
      <c r="C25" s="46" t="str">
        <f t="shared" si="0"/>
        <v>B</v>
      </c>
      <c r="D25" s="47">
        <f t="shared" si="1"/>
        <v>3</v>
      </c>
      <c r="E25">
        <f t="shared" si="2"/>
        <v>7257</v>
      </c>
      <c r="G25">
        <f t="shared" si="5"/>
        <v>520</v>
      </c>
      <c r="H25">
        <f t="shared" si="8"/>
        <v>4600</v>
      </c>
      <c r="I25">
        <f t="shared" si="8"/>
        <v>1400</v>
      </c>
      <c r="J25">
        <f t="shared" si="8"/>
        <v>0</v>
      </c>
      <c r="K25">
        <f t="shared" si="9"/>
        <v>750</v>
      </c>
      <c r="L25">
        <f t="shared" si="10"/>
        <v>-13</v>
      </c>
    </row>
    <row r="26" spans="1:12" x14ac:dyDescent="0.25">
      <c r="A26" s="46" t="s">
        <v>15</v>
      </c>
      <c r="B26" s="47">
        <v>1</v>
      </c>
      <c r="C26" s="46" t="str">
        <f t="shared" si="0"/>
        <v>C</v>
      </c>
      <c r="D26" s="47">
        <f t="shared" si="1"/>
        <v>1</v>
      </c>
      <c r="E26">
        <f t="shared" si="2"/>
        <v>7633</v>
      </c>
      <c r="G26">
        <f t="shared" si="5"/>
        <v>520</v>
      </c>
      <c r="H26">
        <f t="shared" si="8"/>
        <v>4800</v>
      </c>
      <c r="I26">
        <f t="shared" si="8"/>
        <v>1500</v>
      </c>
      <c r="J26">
        <f t="shared" si="8"/>
        <v>0</v>
      </c>
      <c r="K26">
        <f t="shared" ref="K26:K37" si="13">K14+30</f>
        <v>830</v>
      </c>
      <c r="L26">
        <f t="shared" si="10"/>
        <v>-17</v>
      </c>
    </row>
    <row r="27" spans="1:12" x14ac:dyDescent="0.25">
      <c r="A27" s="46" t="str">
        <f t="shared" ref="A27:A37" si="14">A26</f>
        <v>c</v>
      </c>
      <c r="B27" s="47">
        <f t="shared" ref="B27:B37" si="15">B26+1</f>
        <v>2</v>
      </c>
      <c r="C27" s="46" t="str">
        <f t="shared" si="0"/>
        <v>C</v>
      </c>
      <c r="D27" s="47">
        <f t="shared" si="1"/>
        <v>1</v>
      </c>
      <c r="E27">
        <f t="shared" si="2"/>
        <v>7584</v>
      </c>
      <c r="G27">
        <f t="shared" si="5"/>
        <v>520</v>
      </c>
      <c r="H27">
        <f t="shared" si="8"/>
        <v>4800</v>
      </c>
      <c r="I27">
        <f t="shared" si="8"/>
        <v>1500</v>
      </c>
      <c r="J27">
        <f t="shared" si="8"/>
        <v>0</v>
      </c>
      <c r="K27">
        <f t="shared" si="13"/>
        <v>780</v>
      </c>
      <c r="L27">
        <f t="shared" si="10"/>
        <v>-16</v>
      </c>
    </row>
    <row r="28" spans="1:12" x14ac:dyDescent="0.25">
      <c r="A28" s="46" t="str">
        <f t="shared" si="14"/>
        <v>c</v>
      </c>
      <c r="B28" s="47">
        <f t="shared" si="15"/>
        <v>3</v>
      </c>
      <c r="C28" s="46" t="str">
        <f t="shared" si="0"/>
        <v>C</v>
      </c>
      <c r="D28" s="47">
        <f t="shared" si="1"/>
        <v>1</v>
      </c>
      <c r="E28">
        <f t="shared" si="2"/>
        <v>7436</v>
      </c>
      <c r="G28">
        <f t="shared" si="5"/>
        <v>520</v>
      </c>
      <c r="H28">
        <f t="shared" si="8"/>
        <v>4800</v>
      </c>
      <c r="I28">
        <f t="shared" si="8"/>
        <v>1400</v>
      </c>
      <c r="J28">
        <f t="shared" si="8"/>
        <v>0</v>
      </c>
      <c r="K28">
        <f t="shared" si="13"/>
        <v>730</v>
      </c>
      <c r="L28">
        <f t="shared" si="10"/>
        <v>-14</v>
      </c>
    </row>
    <row r="29" spans="1:12" x14ac:dyDescent="0.25">
      <c r="A29" s="46" t="str">
        <f t="shared" si="14"/>
        <v>c</v>
      </c>
      <c r="B29" s="47">
        <f t="shared" si="15"/>
        <v>4</v>
      </c>
      <c r="C29" s="46" t="str">
        <f t="shared" si="0"/>
        <v>C</v>
      </c>
      <c r="D29" s="47">
        <f t="shared" si="1"/>
        <v>1</v>
      </c>
      <c r="E29">
        <f t="shared" si="2"/>
        <v>7487</v>
      </c>
      <c r="G29">
        <f t="shared" si="5"/>
        <v>520</v>
      </c>
      <c r="H29">
        <f t="shared" si="8"/>
        <v>4800</v>
      </c>
      <c r="I29">
        <f t="shared" si="8"/>
        <v>1400</v>
      </c>
      <c r="J29">
        <f t="shared" si="8"/>
        <v>0</v>
      </c>
      <c r="K29">
        <f t="shared" si="13"/>
        <v>780</v>
      </c>
      <c r="L29">
        <f t="shared" si="10"/>
        <v>-13</v>
      </c>
    </row>
    <row r="30" spans="1:12" x14ac:dyDescent="0.25">
      <c r="A30" s="46" t="str">
        <f t="shared" si="14"/>
        <v>c</v>
      </c>
      <c r="B30" s="47">
        <f t="shared" si="15"/>
        <v>5</v>
      </c>
      <c r="C30" s="46" t="str">
        <f t="shared" si="0"/>
        <v>C</v>
      </c>
      <c r="D30" s="47">
        <f t="shared" si="1"/>
        <v>2</v>
      </c>
      <c r="E30">
        <f t="shared" si="2"/>
        <v>7533</v>
      </c>
      <c r="G30">
        <f t="shared" si="5"/>
        <v>520</v>
      </c>
      <c r="H30">
        <f t="shared" ref="H30:J45" si="16">H18</f>
        <v>4700</v>
      </c>
      <c r="I30">
        <f t="shared" si="16"/>
        <v>1500</v>
      </c>
      <c r="J30">
        <f t="shared" si="16"/>
        <v>0</v>
      </c>
      <c r="K30">
        <f t="shared" si="13"/>
        <v>830</v>
      </c>
      <c r="L30">
        <f t="shared" si="10"/>
        <v>-17</v>
      </c>
    </row>
    <row r="31" spans="1:12" x14ac:dyDescent="0.25">
      <c r="A31" s="46" t="str">
        <f t="shared" si="14"/>
        <v>c</v>
      </c>
      <c r="B31" s="47">
        <f t="shared" si="15"/>
        <v>6</v>
      </c>
      <c r="C31" s="46" t="str">
        <f t="shared" si="0"/>
        <v>C</v>
      </c>
      <c r="D31" s="47">
        <f t="shared" si="1"/>
        <v>2</v>
      </c>
      <c r="E31">
        <f t="shared" si="2"/>
        <v>7484</v>
      </c>
      <c r="G31">
        <f t="shared" si="5"/>
        <v>520</v>
      </c>
      <c r="H31">
        <f t="shared" si="16"/>
        <v>4700</v>
      </c>
      <c r="I31">
        <f t="shared" si="16"/>
        <v>1500</v>
      </c>
      <c r="J31">
        <f t="shared" si="16"/>
        <v>0</v>
      </c>
      <c r="K31">
        <f t="shared" si="13"/>
        <v>780</v>
      </c>
      <c r="L31">
        <f t="shared" si="10"/>
        <v>-16</v>
      </c>
    </row>
    <row r="32" spans="1:12" x14ac:dyDescent="0.25">
      <c r="A32" s="46" t="str">
        <f t="shared" si="14"/>
        <v>c</v>
      </c>
      <c r="B32" s="47">
        <f t="shared" si="15"/>
        <v>7</v>
      </c>
      <c r="C32" s="46" t="str">
        <f t="shared" si="0"/>
        <v>C</v>
      </c>
      <c r="D32" s="47">
        <f t="shared" si="1"/>
        <v>2</v>
      </c>
      <c r="E32">
        <f t="shared" si="2"/>
        <v>7336</v>
      </c>
      <c r="G32">
        <f t="shared" si="5"/>
        <v>520</v>
      </c>
      <c r="H32">
        <f t="shared" si="16"/>
        <v>4700</v>
      </c>
      <c r="I32">
        <f t="shared" si="16"/>
        <v>1400</v>
      </c>
      <c r="J32">
        <f t="shared" si="16"/>
        <v>0</v>
      </c>
      <c r="K32">
        <f t="shared" si="13"/>
        <v>730</v>
      </c>
      <c r="L32">
        <f t="shared" si="10"/>
        <v>-14</v>
      </c>
    </row>
    <row r="33" spans="1:12" x14ac:dyDescent="0.25">
      <c r="A33" s="46" t="str">
        <f t="shared" si="14"/>
        <v>c</v>
      </c>
      <c r="B33" s="47">
        <f t="shared" si="15"/>
        <v>8</v>
      </c>
      <c r="C33" s="46" t="str">
        <f t="shared" si="0"/>
        <v>C</v>
      </c>
      <c r="D33" s="47">
        <f t="shared" si="1"/>
        <v>2</v>
      </c>
      <c r="E33">
        <f t="shared" si="2"/>
        <v>7387</v>
      </c>
      <c r="G33">
        <f t="shared" si="5"/>
        <v>520</v>
      </c>
      <c r="H33">
        <f t="shared" si="16"/>
        <v>4700</v>
      </c>
      <c r="I33">
        <f t="shared" si="16"/>
        <v>1400</v>
      </c>
      <c r="J33">
        <f t="shared" si="16"/>
        <v>0</v>
      </c>
      <c r="K33">
        <f t="shared" si="13"/>
        <v>780</v>
      </c>
      <c r="L33">
        <f t="shared" si="10"/>
        <v>-13</v>
      </c>
    </row>
    <row r="34" spans="1:12" x14ac:dyDescent="0.25">
      <c r="A34" s="46" t="str">
        <f t="shared" si="14"/>
        <v>c</v>
      </c>
      <c r="B34" s="47">
        <f t="shared" si="15"/>
        <v>9</v>
      </c>
      <c r="C34" s="46" t="str">
        <f t="shared" si="0"/>
        <v>C</v>
      </c>
      <c r="D34" s="47">
        <f t="shared" si="1"/>
        <v>3</v>
      </c>
      <c r="E34">
        <f t="shared" si="2"/>
        <v>7433</v>
      </c>
      <c r="G34">
        <f t="shared" si="5"/>
        <v>520</v>
      </c>
      <c r="H34">
        <f t="shared" si="16"/>
        <v>4600</v>
      </c>
      <c r="I34">
        <f t="shared" si="16"/>
        <v>1500</v>
      </c>
      <c r="J34">
        <f t="shared" si="16"/>
        <v>0</v>
      </c>
      <c r="K34">
        <f t="shared" si="13"/>
        <v>830</v>
      </c>
      <c r="L34">
        <f t="shared" si="10"/>
        <v>-17</v>
      </c>
    </row>
    <row r="35" spans="1:12" x14ac:dyDescent="0.25">
      <c r="A35" s="46" t="str">
        <f t="shared" si="14"/>
        <v>c</v>
      </c>
      <c r="B35" s="47">
        <f t="shared" si="15"/>
        <v>10</v>
      </c>
      <c r="C35" s="46" t="str">
        <f t="shared" si="0"/>
        <v>C</v>
      </c>
      <c r="D35" s="47">
        <f t="shared" si="1"/>
        <v>3</v>
      </c>
      <c r="E35">
        <f t="shared" si="2"/>
        <v>7384</v>
      </c>
      <c r="G35">
        <f t="shared" si="5"/>
        <v>520</v>
      </c>
      <c r="H35">
        <f t="shared" si="16"/>
        <v>4600</v>
      </c>
      <c r="I35">
        <f t="shared" si="16"/>
        <v>1500</v>
      </c>
      <c r="J35">
        <f t="shared" si="16"/>
        <v>0</v>
      </c>
      <c r="K35">
        <f t="shared" si="13"/>
        <v>780</v>
      </c>
      <c r="L35">
        <f t="shared" si="10"/>
        <v>-16</v>
      </c>
    </row>
    <row r="36" spans="1:12" x14ac:dyDescent="0.25">
      <c r="A36" s="46" t="str">
        <f t="shared" si="14"/>
        <v>c</v>
      </c>
      <c r="B36" s="47">
        <f t="shared" si="15"/>
        <v>11</v>
      </c>
      <c r="C36" s="46" t="str">
        <f t="shared" si="0"/>
        <v>C</v>
      </c>
      <c r="D36" s="47">
        <f t="shared" si="1"/>
        <v>3</v>
      </c>
      <c r="E36">
        <f t="shared" si="2"/>
        <v>7236</v>
      </c>
      <c r="G36">
        <f t="shared" si="5"/>
        <v>520</v>
      </c>
      <c r="H36">
        <f t="shared" si="16"/>
        <v>4600</v>
      </c>
      <c r="I36">
        <f t="shared" si="16"/>
        <v>1400</v>
      </c>
      <c r="J36">
        <f t="shared" si="16"/>
        <v>0</v>
      </c>
      <c r="K36">
        <f t="shared" si="13"/>
        <v>730</v>
      </c>
      <c r="L36">
        <f t="shared" si="10"/>
        <v>-14</v>
      </c>
    </row>
    <row r="37" spans="1:12" x14ac:dyDescent="0.25">
      <c r="A37" s="46" t="str">
        <f t="shared" si="14"/>
        <v>c</v>
      </c>
      <c r="B37" s="47">
        <f t="shared" si="15"/>
        <v>12</v>
      </c>
      <c r="C37" s="46" t="str">
        <f t="shared" si="0"/>
        <v>C</v>
      </c>
      <c r="D37" s="47">
        <f t="shared" si="1"/>
        <v>3</v>
      </c>
      <c r="E37">
        <f t="shared" si="2"/>
        <v>7287</v>
      </c>
      <c r="G37">
        <f t="shared" si="5"/>
        <v>520</v>
      </c>
      <c r="H37">
        <f t="shared" si="16"/>
        <v>4600</v>
      </c>
      <c r="I37">
        <f t="shared" si="16"/>
        <v>1400</v>
      </c>
      <c r="J37">
        <f t="shared" si="16"/>
        <v>0</v>
      </c>
      <c r="K37">
        <f t="shared" si="13"/>
        <v>780</v>
      </c>
      <c r="L37">
        <f t="shared" si="10"/>
        <v>-13</v>
      </c>
    </row>
    <row r="38" spans="1:12" x14ac:dyDescent="0.25">
      <c r="A38" s="46" t="s">
        <v>16</v>
      </c>
      <c r="B38" s="47">
        <v>1</v>
      </c>
      <c r="C38" s="46" t="str">
        <f t="shared" si="0"/>
        <v>D</v>
      </c>
      <c r="D38" s="47">
        <f t="shared" si="1"/>
        <v>1</v>
      </c>
      <c r="E38">
        <f t="shared" si="2"/>
        <v>7743</v>
      </c>
      <c r="G38">
        <f t="shared" si="5"/>
        <v>520</v>
      </c>
      <c r="H38">
        <f t="shared" si="16"/>
        <v>4800</v>
      </c>
      <c r="I38">
        <f t="shared" si="16"/>
        <v>1500</v>
      </c>
      <c r="J38">
        <f t="shared" si="16"/>
        <v>0</v>
      </c>
      <c r="K38">
        <f t="shared" ref="K38:K49" si="17">K26+110</f>
        <v>940</v>
      </c>
      <c r="L38">
        <f t="shared" si="10"/>
        <v>-17</v>
      </c>
    </row>
    <row r="39" spans="1:12" x14ac:dyDescent="0.25">
      <c r="A39" s="46" t="str">
        <f t="shared" ref="A39:A49" si="18">A38</f>
        <v>d</v>
      </c>
      <c r="B39" s="47">
        <f t="shared" ref="B39:B49" si="19">B38+1</f>
        <v>2</v>
      </c>
      <c r="C39" s="46" t="str">
        <f t="shared" si="0"/>
        <v>D</v>
      </c>
      <c r="D39" s="47">
        <f t="shared" si="1"/>
        <v>1</v>
      </c>
      <c r="E39">
        <f t="shared" si="2"/>
        <v>7694</v>
      </c>
      <c r="G39">
        <f t="shared" si="5"/>
        <v>520</v>
      </c>
      <c r="H39">
        <f t="shared" si="16"/>
        <v>4800</v>
      </c>
      <c r="I39">
        <f t="shared" si="16"/>
        <v>1500</v>
      </c>
      <c r="J39">
        <f t="shared" si="16"/>
        <v>0</v>
      </c>
      <c r="K39">
        <f t="shared" si="17"/>
        <v>890</v>
      </c>
      <c r="L39">
        <f t="shared" si="10"/>
        <v>-16</v>
      </c>
    </row>
    <row r="40" spans="1:12" x14ac:dyDescent="0.25">
      <c r="A40" s="46" t="str">
        <f t="shared" si="18"/>
        <v>d</v>
      </c>
      <c r="B40" s="47">
        <f t="shared" si="19"/>
        <v>3</v>
      </c>
      <c r="C40" s="46" t="str">
        <f t="shared" si="0"/>
        <v>D</v>
      </c>
      <c r="D40" s="47">
        <f t="shared" si="1"/>
        <v>1</v>
      </c>
      <c r="E40">
        <f t="shared" si="2"/>
        <v>7546</v>
      </c>
      <c r="G40">
        <f t="shared" si="5"/>
        <v>520</v>
      </c>
      <c r="H40">
        <f t="shared" si="16"/>
        <v>4800</v>
      </c>
      <c r="I40">
        <f t="shared" si="16"/>
        <v>1400</v>
      </c>
      <c r="J40">
        <f t="shared" si="16"/>
        <v>0</v>
      </c>
      <c r="K40">
        <f t="shared" si="17"/>
        <v>840</v>
      </c>
      <c r="L40">
        <f t="shared" si="10"/>
        <v>-14</v>
      </c>
    </row>
    <row r="41" spans="1:12" x14ac:dyDescent="0.25">
      <c r="A41" s="46" t="str">
        <f t="shared" si="18"/>
        <v>d</v>
      </c>
      <c r="B41" s="47">
        <f t="shared" si="19"/>
        <v>4</v>
      </c>
      <c r="C41" s="46" t="str">
        <f t="shared" si="0"/>
        <v>D</v>
      </c>
      <c r="D41" s="47">
        <f t="shared" si="1"/>
        <v>1</v>
      </c>
      <c r="E41">
        <f t="shared" si="2"/>
        <v>7597</v>
      </c>
      <c r="G41">
        <f t="shared" si="5"/>
        <v>520</v>
      </c>
      <c r="H41">
        <f t="shared" si="16"/>
        <v>4800</v>
      </c>
      <c r="I41">
        <f t="shared" si="16"/>
        <v>1400</v>
      </c>
      <c r="J41">
        <f t="shared" si="16"/>
        <v>0</v>
      </c>
      <c r="K41">
        <f t="shared" si="17"/>
        <v>890</v>
      </c>
      <c r="L41">
        <f t="shared" si="10"/>
        <v>-13</v>
      </c>
    </row>
    <row r="42" spans="1:12" x14ac:dyDescent="0.25">
      <c r="A42" s="46" t="str">
        <f t="shared" si="18"/>
        <v>d</v>
      </c>
      <c r="B42" s="47">
        <f t="shared" si="19"/>
        <v>5</v>
      </c>
      <c r="C42" s="46" t="str">
        <f t="shared" si="0"/>
        <v>D</v>
      </c>
      <c r="D42" s="47">
        <f t="shared" si="1"/>
        <v>2</v>
      </c>
      <c r="E42">
        <f t="shared" si="2"/>
        <v>7643</v>
      </c>
      <c r="G42">
        <f t="shared" si="5"/>
        <v>520</v>
      </c>
      <c r="H42">
        <f t="shared" si="16"/>
        <v>4700</v>
      </c>
      <c r="I42">
        <f t="shared" si="16"/>
        <v>1500</v>
      </c>
      <c r="J42">
        <f t="shared" si="16"/>
        <v>0</v>
      </c>
      <c r="K42">
        <f t="shared" si="17"/>
        <v>940</v>
      </c>
      <c r="L42">
        <f t="shared" si="10"/>
        <v>-17</v>
      </c>
    </row>
    <row r="43" spans="1:12" x14ac:dyDescent="0.25">
      <c r="A43" s="46" t="str">
        <f t="shared" si="18"/>
        <v>d</v>
      </c>
      <c r="B43" s="47">
        <f t="shared" si="19"/>
        <v>6</v>
      </c>
      <c r="C43" s="46" t="str">
        <f t="shared" si="0"/>
        <v>D</v>
      </c>
      <c r="D43" s="47">
        <f t="shared" si="1"/>
        <v>2</v>
      </c>
      <c r="E43">
        <f t="shared" si="2"/>
        <v>7594</v>
      </c>
      <c r="G43">
        <f t="shared" si="5"/>
        <v>520</v>
      </c>
      <c r="H43">
        <f t="shared" si="16"/>
        <v>4700</v>
      </c>
      <c r="I43">
        <f t="shared" si="16"/>
        <v>1500</v>
      </c>
      <c r="J43">
        <f t="shared" si="16"/>
        <v>0</v>
      </c>
      <c r="K43">
        <f t="shared" si="17"/>
        <v>890</v>
      </c>
      <c r="L43">
        <f t="shared" si="10"/>
        <v>-16</v>
      </c>
    </row>
    <row r="44" spans="1:12" x14ac:dyDescent="0.25">
      <c r="A44" s="46" t="str">
        <f t="shared" si="18"/>
        <v>d</v>
      </c>
      <c r="B44" s="47">
        <f t="shared" si="19"/>
        <v>7</v>
      </c>
      <c r="C44" s="46" t="str">
        <f t="shared" si="0"/>
        <v>D</v>
      </c>
      <c r="D44" s="47">
        <f t="shared" si="1"/>
        <v>2</v>
      </c>
      <c r="E44">
        <f t="shared" si="2"/>
        <v>7446</v>
      </c>
      <c r="G44">
        <f t="shared" si="5"/>
        <v>520</v>
      </c>
      <c r="H44">
        <f t="shared" si="16"/>
        <v>4700</v>
      </c>
      <c r="I44">
        <f t="shared" si="16"/>
        <v>1400</v>
      </c>
      <c r="J44">
        <f t="shared" si="16"/>
        <v>0</v>
      </c>
      <c r="K44">
        <f t="shared" si="17"/>
        <v>840</v>
      </c>
      <c r="L44">
        <f t="shared" si="10"/>
        <v>-14</v>
      </c>
    </row>
    <row r="45" spans="1:12" x14ac:dyDescent="0.25">
      <c r="A45" s="46" t="str">
        <f t="shared" si="18"/>
        <v>d</v>
      </c>
      <c r="B45" s="47">
        <f t="shared" si="19"/>
        <v>8</v>
      </c>
      <c r="C45" s="46" t="str">
        <f t="shared" si="0"/>
        <v>D</v>
      </c>
      <c r="D45" s="47">
        <f t="shared" si="1"/>
        <v>2</v>
      </c>
      <c r="E45">
        <f t="shared" si="2"/>
        <v>7497</v>
      </c>
      <c r="G45">
        <f t="shared" si="5"/>
        <v>520</v>
      </c>
      <c r="H45">
        <f t="shared" si="16"/>
        <v>4700</v>
      </c>
      <c r="I45">
        <f t="shared" si="16"/>
        <v>1400</v>
      </c>
      <c r="J45">
        <f t="shared" si="16"/>
        <v>0</v>
      </c>
      <c r="K45">
        <f t="shared" si="17"/>
        <v>890</v>
      </c>
      <c r="L45">
        <f t="shared" si="10"/>
        <v>-13</v>
      </c>
    </row>
    <row r="46" spans="1:12" x14ac:dyDescent="0.25">
      <c r="A46" s="46" t="str">
        <f t="shared" si="18"/>
        <v>d</v>
      </c>
      <c r="B46" s="47">
        <f t="shared" si="19"/>
        <v>9</v>
      </c>
      <c r="C46" s="46" t="str">
        <f t="shared" si="0"/>
        <v>D</v>
      </c>
      <c r="D46" s="47">
        <f t="shared" si="1"/>
        <v>3</v>
      </c>
      <c r="E46">
        <f t="shared" si="2"/>
        <v>7543</v>
      </c>
      <c r="G46">
        <f t="shared" si="5"/>
        <v>520</v>
      </c>
      <c r="H46">
        <f t="shared" ref="H46:J49" si="20">H34</f>
        <v>4600</v>
      </c>
      <c r="I46">
        <f t="shared" si="20"/>
        <v>1500</v>
      </c>
      <c r="J46">
        <f t="shared" si="20"/>
        <v>0</v>
      </c>
      <c r="K46">
        <f t="shared" si="17"/>
        <v>940</v>
      </c>
      <c r="L46">
        <f t="shared" si="10"/>
        <v>-17</v>
      </c>
    </row>
    <row r="47" spans="1:12" x14ac:dyDescent="0.25">
      <c r="A47" s="46" t="str">
        <f t="shared" si="18"/>
        <v>d</v>
      </c>
      <c r="B47" s="47">
        <f t="shared" si="19"/>
        <v>10</v>
      </c>
      <c r="C47" s="46" t="str">
        <f t="shared" si="0"/>
        <v>D</v>
      </c>
      <c r="D47" s="47">
        <f t="shared" si="1"/>
        <v>3</v>
      </c>
      <c r="E47">
        <f t="shared" si="2"/>
        <v>7494</v>
      </c>
      <c r="G47">
        <f t="shared" si="5"/>
        <v>520</v>
      </c>
      <c r="H47">
        <f t="shared" si="20"/>
        <v>4600</v>
      </c>
      <c r="I47">
        <f t="shared" si="20"/>
        <v>1500</v>
      </c>
      <c r="J47">
        <f t="shared" si="20"/>
        <v>0</v>
      </c>
      <c r="K47">
        <f t="shared" si="17"/>
        <v>890</v>
      </c>
      <c r="L47">
        <f t="shared" si="10"/>
        <v>-16</v>
      </c>
    </row>
    <row r="48" spans="1:12" x14ac:dyDescent="0.25">
      <c r="A48" s="46" t="str">
        <f t="shared" si="18"/>
        <v>d</v>
      </c>
      <c r="B48" s="47">
        <f t="shared" si="19"/>
        <v>11</v>
      </c>
      <c r="C48" s="46" t="str">
        <f t="shared" si="0"/>
        <v>D</v>
      </c>
      <c r="D48" s="47">
        <f t="shared" si="1"/>
        <v>3</v>
      </c>
      <c r="E48">
        <f t="shared" si="2"/>
        <v>7346</v>
      </c>
      <c r="G48">
        <f t="shared" si="5"/>
        <v>520</v>
      </c>
      <c r="H48">
        <f t="shared" si="20"/>
        <v>4600</v>
      </c>
      <c r="I48">
        <f t="shared" si="20"/>
        <v>1400</v>
      </c>
      <c r="J48">
        <f t="shared" si="20"/>
        <v>0</v>
      </c>
      <c r="K48">
        <f t="shared" si="17"/>
        <v>840</v>
      </c>
      <c r="L48">
        <f t="shared" si="10"/>
        <v>-14</v>
      </c>
    </row>
    <row r="49" spans="1:12" x14ac:dyDescent="0.25">
      <c r="A49" s="46" t="str">
        <f t="shared" si="18"/>
        <v>d</v>
      </c>
      <c r="B49" s="47">
        <f t="shared" si="19"/>
        <v>12</v>
      </c>
      <c r="C49" s="46" t="str">
        <f t="shared" si="0"/>
        <v>D</v>
      </c>
      <c r="D49" s="47">
        <f t="shared" si="1"/>
        <v>3</v>
      </c>
      <c r="E49">
        <f t="shared" si="2"/>
        <v>7397</v>
      </c>
      <c r="G49">
        <f t="shared" si="5"/>
        <v>520</v>
      </c>
      <c r="H49">
        <f t="shared" si="20"/>
        <v>4600</v>
      </c>
      <c r="I49">
        <f t="shared" si="20"/>
        <v>1400</v>
      </c>
      <c r="J49">
        <f t="shared" si="20"/>
        <v>0</v>
      </c>
      <c r="K49">
        <f t="shared" si="17"/>
        <v>890</v>
      </c>
      <c r="L49">
        <f t="shared" si="10"/>
        <v>-13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D2" sqref="D2"/>
    </sheetView>
  </sheetViews>
  <sheetFormatPr baseColWidth="10" defaultRowHeight="15" x14ac:dyDescent="0.25"/>
  <cols>
    <col min="1" max="1" width="8.42578125" style="46" bestFit="1" customWidth="1"/>
    <col min="2" max="2" width="10.7109375" bestFit="1" customWidth="1"/>
    <col min="3" max="3" width="9.7109375" bestFit="1" customWidth="1"/>
    <col min="4" max="4" width="7.28515625" style="46" customWidth="1"/>
    <col min="5" max="5" width="16.5703125" style="47" customWidth="1"/>
    <col min="6" max="6" width="10.140625" style="46" bestFit="1" customWidth="1"/>
    <col min="7" max="7" width="10" style="45" bestFit="1" customWidth="1"/>
    <col min="8" max="8" width="7.42578125" style="45" bestFit="1" customWidth="1"/>
    <col min="9" max="9" width="9.28515625" bestFit="1" customWidth="1"/>
    <col min="10" max="10" width="9.7109375" bestFit="1" customWidth="1"/>
  </cols>
  <sheetData>
    <row r="1" spans="1:13" x14ac:dyDescent="0.25">
      <c r="A1" s="46" t="s">
        <v>37</v>
      </c>
      <c r="B1" t="s">
        <v>38</v>
      </c>
      <c r="C1" t="s">
        <v>59</v>
      </c>
      <c r="D1" s="47" t="s">
        <v>67</v>
      </c>
      <c r="E1" s="47" t="s">
        <v>68</v>
      </c>
      <c r="F1" s="46" t="s">
        <v>154</v>
      </c>
      <c r="G1" s="46" t="s">
        <v>115</v>
      </c>
      <c r="H1" s="45" t="s">
        <v>113</v>
      </c>
      <c r="I1" s="46" t="s">
        <v>116</v>
      </c>
      <c r="J1" s="46" t="s">
        <v>121</v>
      </c>
      <c r="K1" s="47" t="s">
        <v>122</v>
      </c>
      <c r="M1" t="s">
        <v>58</v>
      </c>
    </row>
    <row r="2" spans="1:13" x14ac:dyDescent="0.25">
      <c r="A2" s="46" t="str">
        <f>CONCATENATE(SetvalCalc!$A2,SetvalCalc!$B2)</f>
        <v>a1</v>
      </c>
      <c r="B2" t="str">
        <f>CONCATENATE(SetvalCalc!$C2,SetvalCalc!$D2)</f>
        <v>A1</v>
      </c>
      <c r="C2">
        <f>SetvalCalc!$E2</f>
        <v>7653</v>
      </c>
      <c r="D2" s="46">
        <f ca="1">RANDBETWEEN($C2+540,$C2+560)</f>
        <v>8209</v>
      </c>
      <c r="E2" s="47">
        <f ca="1">RANDBETWEEN($C2+540,$C2+560)</f>
        <v>8209</v>
      </c>
      <c r="F2" s="46" t="s">
        <v>133</v>
      </c>
      <c r="G2" s="46" t="s">
        <v>114</v>
      </c>
      <c r="H2" s="45">
        <v>0</v>
      </c>
      <c r="I2" s="46" t="s">
        <v>119</v>
      </c>
      <c r="J2" s="46" t="s">
        <v>112</v>
      </c>
      <c r="K2" s="47" t="s">
        <v>164</v>
      </c>
    </row>
    <row r="3" spans="1:13" x14ac:dyDescent="0.25">
      <c r="A3" s="46" t="str">
        <f>CONCATENATE(SetvalCalc!$A3,SetvalCalc!$B3)</f>
        <v>a2</v>
      </c>
      <c r="B3" t="str">
        <f>CONCATENATE(SetvalCalc!$C3,SetvalCalc!$D3)</f>
        <v>A1</v>
      </c>
      <c r="C3">
        <f>SetvalCalc!$E3</f>
        <v>7604</v>
      </c>
      <c r="D3" s="46">
        <f t="shared" ref="D3:E49" ca="1" si="0">RANDBETWEEN($C3+540,$C3+560)</f>
        <v>8144</v>
      </c>
      <c r="E3" s="47">
        <f t="shared" ca="1" si="0"/>
        <v>8147</v>
      </c>
      <c r="F3" s="46" t="s">
        <v>134</v>
      </c>
      <c r="G3" s="46" t="s">
        <v>110</v>
      </c>
      <c r="H3" s="45">
        <v>-9</v>
      </c>
      <c r="I3" s="46" t="s">
        <v>120</v>
      </c>
      <c r="J3" s="46" t="s">
        <v>147</v>
      </c>
      <c r="K3" s="47" t="s">
        <v>146</v>
      </c>
      <c r="M3" t="s">
        <v>65</v>
      </c>
    </row>
    <row r="4" spans="1:13" x14ac:dyDescent="0.25">
      <c r="A4" s="46" t="str">
        <f>CONCATENATE(SetvalCalc!$A4,SetvalCalc!$B4)</f>
        <v>a3</v>
      </c>
      <c r="B4" t="str">
        <f>CONCATENATE(SetvalCalc!$C4,SetvalCalc!$D4)</f>
        <v>A1</v>
      </c>
      <c r="C4">
        <f>SetvalCalc!$E4</f>
        <v>7456</v>
      </c>
      <c r="D4" s="46">
        <f t="shared" ca="1" si="0"/>
        <v>8006</v>
      </c>
      <c r="E4" s="47">
        <f t="shared" ca="1" si="0"/>
        <v>8010</v>
      </c>
      <c r="F4" s="46" t="s">
        <v>135</v>
      </c>
      <c r="G4" s="46" t="s">
        <v>111</v>
      </c>
      <c r="H4" s="45">
        <v>-14</v>
      </c>
      <c r="I4" s="46" t="s">
        <v>141</v>
      </c>
      <c r="J4" s="46" t="s">
        <v>111</v>
      </c>
      <c r="K4" s="47" t="s">
        <v>140</v>
      </c>
      <c r="M4" t="s">
        <v>66</v>
      </c>
    </row>
    <row r="5" spans="1:13" x14ac:dyDescent="0.25">
      <c r="A5" s="46" t="str">
        <f>CONCATENATE(SetvalCalc!$A5,SetvalCalc!$B5)</f>
        <v>a4</v>
      </c>
      <c r="B5" t="str">
        <f>CONCATENATE(SetvalCalc!$C5,SetvalCalc!$D5)</f>
        <v>A1</v>
      </c>
      <c r="C5">
        <f>SetvalCalc!$E5</f>
        <v>7507</v>
      </c>
      <c r="D5" s="46">
        <f t="shared" ca="1" si="0"/>
        <v>8050</v>
      </c>
      <c r="E5" s="47">
        <f t="shared" ca="1" si="0"/>
        <v>8047</v>
      </c>
      <c r="F5" s="46" t="s">
        <v>136</v>
      </c>
      <c r="G5" s="46" t="s">
        <v>112</v>
      </c>
      <c r="H5" s="45">
        <v>-24</v>
      </c>
      <c r="I5" s="46" t="s">
        <v>142</v>
      </c>
      <c r="J5" s="46" t="s">
        <v>110</v>
      </c>
      <c r="K5" s="47" t="s">
        <v>139</v>
      </c>
    </row>
    <row r="6" spans="1:13" x14ac:dyDescent="0.25">
      <c r="A6" s="46" t="str">
        <f>CONCATENATE(SetvalCalc!$A6,SetvalCalc!$B6)</f>
        <v>a5</v>
      </c>
      <c r="B6" t="str">
        <f>CONCATENATE(SetvalCalc!$C6,SetvalCalc!$D6)</f>
        <v>A2</v>
      </c>
      <c r="C6">
        <f>SetvalCalc!$E6</f>
        <v>7553</v>
      </c>
      <c r="D6" s="46">
        <f t="shared" ca="1" si="0"/>
        <v>8095</v>
      </c>
      <c r="E6" s="47">
        <f t="shared" ca="1" si="0"/>
        <v>8096</v>
      </c>
      <c r="F6" s="46" t="s">
        <v>132</v>
      </c>
      <c r="G6" s="46" t="s">
        <v>149</v>
      </c>
      <c r="H6" s="45">
        <v>-5</v>
      </c>
      <c r="I6" s="46" t="s">
        <v>143</v>
      </c>
      <c r="J6" s="46" t="s">
        <v>149</v>
      </c>
      <c r="K6" s="47" t="s">
        <v>148</v>
      </c>
    </row>
    <row r="7" spans="1:13" x14ac:dyDescent="0.25">
      <c r="A7" s="46" t="str">
        <f>CONCATENATE(SetvalCalc!$A7,SetvalCalc!$B7)</f>
        <v>a6</v>
      </c>
      <c r="B7" t="str">
        <f>CONCATENATE(SetvalCalc!$C7,SetvalCalc!$D7)</f>
        <v>A2</v>
      </c>
      <c r="C7">
        <f>SetvalCalc!$E7</f>
        <v>7504</v>
      </c>
      <c r="D7" s="46">
        <f t="shared" ca="1" si="0"/>
        <v>8053</v>
      </c>
      <c r="E7" s="47">
        <f t="shared" ca="1" si="0"/>
        <v>8046</v>
      </c>
      <c r="F7" s="46" t="s">
        <v>137</v>
      </c>
      <c r="G7" s="46" t="s">
        <v>147</v>
      </c>
      <c r="H7" s="45">
        <v>-19</v>
      </c>
      <c r="I7" s="46" t="s">
        <v>144</v>
      </c>
      <c r="J7" s="46" t="s">
        <v>114</v>
      </c>
      <c r="K7" s="47" t="s">
        <v>138</v>
      </c>
      <c r="M7" t="s">
        <v>106</v>
      </c>
    </row>
    <row r="8" spans="1:13" x14ac:dyDescent="0.25">
      <c r="A8" s="46" t="str">
        <f>CONCATENATE(SetvalCalc!$A8,SetvalCalc!$B8)</f>
        <v>a7</v>
      </c>
      <c r="B8" t="str">
        <f>CONCATENATE(SetvalCalc!$C8,SetvalCalc!$D8)</f>
        <v>A2</v>
      </c>
      <c r="C8">
        <f>SetvalCalc!$E8</f>
        <v>7356</v>
      </c>
      <c r="D8" s="46">
        <f t="shared" ca="1" si="0"/>
        <v>7905</v>
      </c>
      <c r="E8" s="47">
        <f t="shared" ca="1" si="0"/>
        <v>7913</v>
      </c>
      <c r="F8" s="46" t="s">
        <v>133</v>
      </c>
      <c r="G8" s="46" t="s">
        <v>138</v>
      </c>
      <c r="H8" s="45">
        <v>0</v>
      </c>
      <c r="I8" s="46" t="s">
        <v>117</v>
      </c>
      <c r="J8" s="46" t="s">
        <v>114</v>
      </c>
      <c r="K8" s="47" t="s">
        <v>138</v>
      </c>
      <c r="M8" t="s">
        <v>107</v>
      </c>
    </row>
    <row r="9" spans="1:13" x14ac:dyDescent="0.25">
      <c r="A9" s="46" t="str">
        <f>CONCATENATE(SetvalCalc!$A9,SetvalCalc!$B9)</f>
        <v>a8</v>
      </c>
      <c r="B9" t="str">
        <f>CONCATENATE(SetvalCalc!$C9,SetvalCalc!$D9)</f>
        <v>A2</v>
      </c>
      <c r="C9">
        <f>SetvalCalc!$E9</f>
        <v>7407</v>
      </c>
      <c r="D9" s="46">
        <f t="shared" ca="1" si="0"/>
        <v>7950</v>
      </c>
      <c r="E9" s="47">
        <f t="shared" ca="1" si="0"/>
        <v>7951</v>
      </c>
      <c r="F9" s="46" t="s">
        <v>134</v>
      </c>
      <c r="G9" s="46" t="s">
        <v>139</v>
      </c>
      <c r="H9" s="45">
        <v>-9</v>
      </c>
      <c r="I9" s="46" t="s">
        <v>118</v>
      </c>
      <c r="J9" s="46" t="s">
        <v>114</v>
      </c>
      <c r="K9" s="47" t="s">
        <v>138</v>
      </c>
    </row>
    <row r="10" spans="1:13" x14ac:dyDescent="0.25">
      <c r="A10" s="46" t="str">
        <f>CONCATENATE(SetvalCalc!$A10,SetvalCalc!$B10)</f>
        <v>a9</v>
      </c>
      <c r="B10" t="str">
        <f>CONCATENATE(SetvalCalc!$C10,SetvalCalc!$D10)</f>
        <v>A3</v>
      </c>
      <c r="C10">
        <f>SetvalCalc!$E10</f>
        <v>7453</v>
      </c>
      <c r="D10" s="46">
        <f t="shared" ca="1" si="0"/>
        <v>8006</v>
      </c>
      <c r="E10" s="47">
        <f t="shared" ca="1" si="0"/>
        <v>8004</v>
      </c>
      <c r="F10" s="46" t="s">
        <v>135</v>
      </c>
      <c r="G10" s="46" t="s">
        <v>140</v>
      </c>
      <c r="H10" s="45">
        <v>-14</v>
      </c>
      <c r="I10" s="46" t="s">
        <v>145</v>
      </c>
      <c r="J10" s="46" t="s">
        <v>114</v>
      </c>
      <c r="K10" s="47" t="s">
        <v>138</v>
      </c>
    </row>
    <row r="11" spans="1:13" x14ac:dyDescent="0.25">
      <c r="A11" s="46" t="str">
        <f>CONCATENATE(SetvalCalc!$A11,SetvalCalc!$B11)</f>
        <v>a10</v>
      </c>
      <c r="B11" t="str">
        <f>CONCATENATE(SetvalCalc!$C11,SetvalCalc!$D11)</f>
        <v>A3</v>
      </c>
      <c r="C11">
        <f>SetvalCalc!$E11</f>
        <v>7404</v>
      </c>
      <c r="D11" s="46">
        <f t="shared" ca="1" si="0"/>
        <v>7950</v>
      </c>
      <c r="E11" s="47">
        <f t="shared" ca="1" si="0"/>
        <v>7962</v>
      </c>
      <c r="F11" s="46" t="s">
        <v>136</v>
      </c>
      <c r="G11" s="46" t="s">
        <v>164</v>
      </c>
      <c r="H11" s="45">
        <v>-24</v>
      </c>
      <c r="I11" s="46" t="s">
        <v>159</v>
      </c>
      <c r="J11" s="46" t="s">
        <v>114</v>
      </c>
      <c r="K11" s="47" t="s">
        <v>155</v>
      </c>
      <c r="M11" t="s">
        <v>108</v>
      </c>
    </row>
    <row r="12" spans="1:13" x14ac:dyDescent="0.25">
      <c r="A12" s="46" t="str">
        <f>CONCATENATE(SetvalCalc!$A12,SetvalCalc!$B12)</f>
        <v>a11</v>
      </c>
      <c r="B12" t="str">
        <f>CONCATENATE(SetvalCalc!$C12,SetvalCalc!$D12)</f>
        <v>A3</v>
      </c>
      <c r="C12">
        <f>SetvalCalc!$E12</f>
        <v>7256</v>
      </c>
      <c r="D12" s="46">
        <f t="shared" ca="1" si="0"/>
        <v>7803</v>
      </c>
      <c r="E12" s="47">
        <f t="shared" ca="1" si="0"/>
        <v>7796</v>
      </c>
      <c r="F12" s="46" t="s">
        <v>132</v>
      </c>
      <c r="G12" s="46" t="s">
        <v>148</v>
      </c>
      <c r="H12" s="45">
        <v>-5</v>
      </c>
      <c r="I12" s="46" t="s">
        <v>160</v>
      </c>
      <c r="J12" s="46" t="s">
        <v>114</v>
      </c>
      <c r="K12" s="47" t="s">
        <v>138</v>
      </c>
      <c r="M12" t="s">
        <v>109</v>
      </c>
    </row>
    <row r="13" spans="1:13" x14ac:dyDescent="0.25">
      <c r="A13" s="46" t="str">
        <f>CONCATENATE(SetvalCalc!$A13,SetvalCalc!$B13)</f>
        <v>a12</v>
      </c>
      <c r="B13" t="str">
        <f>CONCATENATE(SetvalCalc!$C13,SetvalCalc!$D13)</f>
        <v>A3</v>
      </c>
      <c r="C13">
        <f>SetvalCalc!$E13</f>
        <v>7307</v>
      </c>
      <c r="D13" s="46">
        <f t="shared" ca="1" si="0"/>
        <v>7847</v>
      </c>
      <c r="E13" s="47">
        <f t="shared" ca="1" si="0"/>
        <v>7857</v>
      </c>
      <c r="F13" s="46" t="s">
        <v>137</v>
      </c>
      <c r="G13" s="46" t="s">
        <v>146</v>
      </c>
      <c r="H13" s="45">
        <v>-19</v>
      </c>
    </row>
    <row r="14" spans="1:13" x14ac:dyDescent="0.25">
      <c r="A14" s="46" t="str">
        <f>CONCATENATE(SetvalCalc!$A14,SetvalCalc!$B14)</f>
        <v>b1</v>
      </c>
      <c r="B14" t="str">
        <f>CONCATENATE(SetvalCalc!$C14,SetvalCalc!$D14)</f>
        <v>B1</v>
      </c>
      <c r="C14">
        <f>SetvalCalc!$E14</f>
        <v>7603</v>
      </c>
      <c r="D14" s="46">
        <f t="shared" ca="1" si="0"/>
        <v>8162</v>
      </c>
      <c r="E14" s="47">
        <f t="shared" ca="1" si="0"/>
        <v>8149</v>
      </c>
      <c r="F14" s="46" t="s">
        <v>150</v>
      </c>
      <c r="G14" s="46" t="s">
        <v>155</v>
      </c>
      <c r="H14" s="45">
        <f>RIGHT(G14,2)*1.5-5</f>
        <v>10</v>
      </c>
    </row>
    <row r="15" spans="1:13" x14ac:dyDescent="0.25">
      <c r="A15" s="46" t="str">
        <f>CONCATENATE(SetvalCalc!$A15,SetvalCalc!$B15)</f>
        <v>b2</v>
      </c>
      <c r="B15" t="str">
        <f>CONCATENATE(SetvalCalc!$C15,SetvalCalc!$D15)</f>
        <v>B1</v>
      </c>
      <c r="C15">
        <f>SetvalCalc!$E15</f>
        <v>7554</v>
      </c>
      <c r="D15" s="46">
        <f t="shared" ca="1" si="0"/>
        <v>8103</v>
      </c>
      <c r="E15" s="47">
        <f t="shared" ca="1" si="0"/>
        <v>8094</v>
      </c>
      <c r="F15" s="46" t="s">
        <v>151</v>
      </c>
      <c r="G15" s="46" t="s">
        <v>156</v>
      </c>
      <c r="H15" s="45">
        <v>18</v>
      </c>
      <c r="M15" t="s">
        <v>57</v>
      </c>
    </row>
    <row r="16" spans="1:13" x14ac:dyDescent="0.25">
      <c r="A16" s="46" t="str">
        <f>CONCATENATE(SetvalCalc!$A16,SetvalCalc!$B16)</f>
        <v>b3</v>
      </c>
      <c r="B16" t="str">
        <f>CONCATENATE(SetvalCalc!$C16,SetvalCalc!$D16)</f>
        <v>B1</v>
      </c>
      <c r="C16">
        <f>SetvalCalc!$E16</f>
        <v>7406</v>
      </c>
      <c r="D16" s="46">
        <f t="shared" ca="1" si="0"/>
        <v>7965</v>
      </c>
      <c r="E16" s="47">
        <f t="shared" ca="1" si="0"/>
        <v>7947</v>
      </c>
      <c r="F16" s="46" t="s">
        <v>152</v>
      </c>
      <c r="G16" s="46" t="s">
        <v>157</v>
      </c>
      <c r="H16" s="45">
        <f>RIGHT(G16,2)*1.5-5</f>
        <v>25</v>
      </c>
    </row>
    <row r="17" spans="1:13" x14ac:dyDescent="0.25">
      <c r="A17" s="46" t="str">
        <f>CONCATENATE(SetvalCalc!$A17,SetvalCalc!$B17)</f>
        <v>b4</v>
      </c>
      <c r="B17" t="str">
        <f>CONCATENATE(SetvalCalc!$C17,SetvalCalc!$D17)</f>
        <v>B1</v>
      </c>
      <c r="C17">
        <f>SetvalCalc!$E17</f>
        <v>7457</v>
      </c>
      <c r="D17" s="46">
        <f t="shared" ca="1" si="0"/>
        <v>8003</v>
      </c>
      <c r="E17" s="47">
        <f t="shared" ca="1" si="0"/>
        <v>8015</v>
      </c>
      <c r="F17" s="46" t="s">
        <v>153</v>
      </c>
      <c r="G17" s="46" t="s">
        <v>158</v>
      </c>
      <c r="H17" s="45">
        <f>32</f>
        <v>32</v>
      </c>
      <c r="M17" t="s">
        <v>126</v>
      </c>
    </row>
    <row r="18" spans="1:13" x14ac:dyDescent="0.25">
      <c r="A18" s="46" t="str">
        <f>CONCATENATE(SetvalCalc!$A18,SetvalCalc!$B18)</f>
        <v>b5</v>
      </c>
      <c r="B18" t="str">
        <f>CONCATENATE(SetvalCalc!$C18,SetvalCalc!$D18)</f>
        <v>B2</v>
      </c>
      <c r="C18">
        <f>SetvalCalc!$E18</f>
        <v>7503</v>
      </c>
      <c r="D18" s="46">
        <f t="shared" ca="1" si="0"/>
        <v>8061</v>
      </c>
      <c r="E18" s="47">
        <f t="shared" ca="1" si="0"/>
        <v>8055</v>
      </c>
      <c r="M18" t="s">
        <v>124</v>
      </c>
    </row>
    <row r="19" spans="1:13" x14ac:dyDescent="0.25">
      <c r="A19" s="46" t="str">
        <f>CONCATENATE(SetvalCalc!$A19,SetvalCalc!$B19)</f>
        <v>b6</v>
      </c>
      <c r="B19" t="str">
        <f>CONCATENATE(SetvalCalc!$C19,SetvalCalc!$D19)</f>
        <v>B2</v>
      </c>
      <c r="C19">
        <f>SetvalCalc!$E19</f>
        <v>7454</v>
      </c>
      <c r="D19" s="46">
        <f t="shared" ca="1" si="0"/>
        <v>8002</v>
      </c>
      <c r="E19" s="47">
        <f t="shared" ca="1" si="0"/>
        <v>8008</v>
      </c>
      <c r="M19" t="s">
        <v>123</v>
      </c>
    </row>
    <row r="20" spans="1:13" x14ac:dyDescent="0.25">
      <c r="A20" s="46" t="str">
        <f>CONCATENATE(SetvalCalc!$A20,SetvalCalc!$B20)</f>
        <v>b7</v>
      </c>
      <c r="B20" t="str">
        <f>CONCATENATE(SetvalCalc!$C20,SetvalCalc!$D20)</f>
        <v>B2</v>
      </c>
      <c r="C20">
        <f>SetvalCalc!$E20</f>
        <v>7306</v>
      </c>
      <c r="D20" s="46">
        <f t="shared" ca="1" si="0"/>
        <v>7847</v>
      </c>
      <c r="E20" s="47">
        <f t="shared" ca="1" si="0"/>
        <v>7855</v>
      </c>
    </row>
    <row r="21" spans="1:13" x14ac:dyDescent="0.25">
      <c r="A21" s="46" t="str">
        <f>CONCATENATE(SetvalCalc!$A21,SetvalCalc!$B21)</f>
        <v>b8</v>
      </c>
      <c r="B21" t="str">
        <f>CONCATENATE(SetvalCalc!$C21,SetvalCalc!$D21)</f>
        <v>B2</v>
      </c>
      <c r="C21">
        <f>SetvalCalc!$E21</f>
        <v>7357</v>
      </c>
      <c r="D21" s="46">
        <f t="shared" ca="1" si="0"/>
        <v>7902</v>
      </c>
      <c r="E21" s="47">
        <f t="shared" ca="1" si="0"/>
        <v>7915</v>
      </c>
      <c r="M21" t="s">
        <v>130</v>
      </c>
    </row>
    <row r="22" spans="1:13" x14ac:dyDescent="0.25">
      <c r="A22" s="46" t="str">
        <f>CONCATENATE(SetvalCalc!$A22,SetvalCalc!$B22)</f>
        <v>b9</v>
      </c>
      <c r="B22" t="str">
        <f>CONCATENATE(SetvalCalc!$C22,SetvalCalc!$D22)</f>
        <v>B3</v>
      </c>
      <c r="C22">
        <f>SetvalCalc!$E22</f>
        <v>7403</v>
      </c>
      <c r="D22" s="46">
        <f t="shared" ca="1" si="0"/>
        <v>7955</v>
      </c>
      <c r="E22" s="47">
        <f t="shared" ca="1" si="0"/>
        <v>7955</v>
      </c>
      <c r="M22" t="s">
        <v>125</v>
      </c>
    </row>
    <row r="23" spans="1:13" x14ac:dyDescent="0.25">
      <c r="A23" s="46" t="str">
        <f>CONCATENATE(SetvalCalc!$A23,SetvalCalc!$B23)</f>
        <v>b10</v>
      </c>
      <c r="B23" t="str">
        <f>CONCATENATE(SetvalCalc!$C23,SetvalCalc!$D23)</f>
        <v>B3</v>
      </c>
      <c r="C23">
        <f>SetvalCalc!$E23</f>
        <v>7354</v>
      </c>
      <c r="D23" s="46">
        <f t="shared" ca="1" si="0"/>
        <v>7907</v>
      </c>
      <c r="E23" s="47">
        <f t="shared" ca="1" si="0"/>
        <v>7904</v>
      </c>
      <c r="M23" t="s">
        <v>127</v>
      </c>
    </row>
    <row r="24" spans="1:13" x14ac:dyDescent="0.25">
      <c r="A24" s="46" t="str">
        <f>CONCATENATE(SetvalCalc!$A24,SetvalCalc!$B24)</f>
        <v>b11</v>
      </c>
      <c r="B24" t="str">
        <f>CONCATENATE(SetvalCalc!$C24,SetvalCalc!$D24)</f>
        <v>B3</v>
      </c>
      <c r="C24">
        <f>SetvalCalc!$E24</f>
        <v>7206</v>
      </c>
      <c r="D24" s="46">
        <f t="shared" ca="1" si="0"/>
        <v>7762</v>
      </c>
      <c r="E24" s="47">
        <f t="shared" ca="1" si="0"/>
        <v>7760</v>
      </c>
    </row>
    <row r="25" spans="1:13" x14ac:dyDescent="0.25">
      <c r="A25" s="46" t="str">
        <f>CONCATENATE(SetvalCalc!$A25,SetvalCalc!$B25)</f>
        <v>b12</v>
      </c>
      <c r="B25" t="str">
        <f>CONCATENATE(SetvalCalc!$C25,SetvalCalc!$D25)</f>
        <v>B3</v>
      </c>
      <c r="C25">
        <f>SetvalCalc!$E25</f>
        <v>7257</v>
      </c>
      <c r="D25" s="46">
        <f t="shared" ca="1" si="0"/>
        <v>7799</v>
      </c>
      <c r="E25" s="47">
        <f t="shared" ca="1" si="0"/>
        <v>7802</v>
      </c>
    </row>
    <row r="26" spans="1:13" x14ac:dyDescent="0.25">
      <c r="A26" s="46" t="str">
        <f>CONCATENATE(SetvalCalc!$A26,SetvalCalc!$B26)</f>
        <v>c1</v>
      </c>
      <c r="B26" t="str">
        <f>CONCATENATE(SetvalCalc!$C26,SetvalCalc!$D26)</f>
        <v>C1</v>
      </c>
      <c r="C26">
        <f>SetvalCalc!$E26</f>
        <v>7633</v>
      </c>
      <c r="D26" s="46">
        <f t="shared" ca="1" si="0"/>
        <v>8189</v>
      </c>
      <c r="E26" s="47">
        <f t="shared" ca="1" si="0"/>
        <v>8178</v>
      </c>
    </row>
    <row r="27" spans="1:13" x14ac:dyDescent="0.25">
      <c r="A27" s="46" t="str">
        <f>CONCATENATE(SetvalCalc!$A27,SetvalCalc!$B27)</f>
        <v>c2</v>
      </c>
      <c r="B27" t="str">
        <f>CONCATENATE(SetvalCalc!$C27,SetvalCalc!$D27)</f>
        <v>C1</v>
      </c>
      <c r="C27">
        <f>SetvalCalc!$E27</f>
        <v>7584</v>
      </c>
      <c r="D27" s="46">
        <f t="shared" ca="1" si="0"/>
        <v>8125</v>
      </c>
      <c r="E27" s="47">
        <f t="shared" ca="1" si="0"/>
        <v>8144</v>
      </c>
    </row>
    <row r="28" spans="1:13" x14ac:dyDescent="0.25">
      <c r="A28" s="46" t="str">
        <f>CONCATENATE(SetvalCalc!$A28,SetvalCalc!$B28)</f>
        <v>c3</v>
      </c>
      <c r="B28" t="str">
        <f>CONCATENATE(SetvalCalc!$C28,SetvalCalc!$D28)</f>
        <v>C1</v>
      </c>
      <c r="C28">
        <f>SetvalCalc!$E28</f>
        <v>7436</v>
      </c>
      <c r="D28" s="46">
        <f t="shared" ca="1" si="0"/>
        <v>7987</v>
      </c>
      <c r="E28" s="47">
        <f t="shared" ca="1" si="0"/>
        <v>7981</v>
      </c>
    </row>
    <row r="29" spans="1:13" x14ac:dyDescent="0.25">
      <c r="A29" s="46" t="str">
        <f>CONCATENATE(SetvalCalc!$A29,SetvalCalc!$B29)</f>
        <v>c4</v>
      </c>
      <c r="B29" t="str">
        <f>CONCATENATE(SetvalCalc!$C29,SetvalCalc!$D29)</f>
        <v>C1</v>
      </c>
      <c r="C29">
        <f>SetvalCalc!$E29</f>
        <v>7487</v>
      </c>
      <c r="D29" s="46">
        <f t="shared" ca="1" si="0"/>
        <v>8036</v>
      </c>
      <c r="E29" s="47">
        <f t="shared" ca="1" si="0"/>
        <v>8046</v>
      </c>
    </row>
    <row r="30" spans="1:13" x14ac:dyDescent="0.25">
      <c r="A30" s="46" t="str">
        <f>CONCATENATE(SetvalCalc!$A30,SetvalCalc!$B30)</f>
        <v>c5</v>
      </c>
      <c r="B30" t="str">
        <f>CONCATENATE(SetvalCalc!$C30,SetvalCalc!$D30)</f>
        <v>C2</v>
      </c>
      <c r="C30">
        <f>SetvalCalc!$E30</f>
        <v>7533</v>
      </c>
      <c r="D30" s="46">
        <f t="shared" ca="1" si="0"/>
        <v>8091</v>
      </c>
      <c r="E30" s="47">
        <f t="shared" ca="1" si="0"/>
        <v>8083</v>
      </c>
    </row>
    <row r="31" spans="1:13" x14ac:dyDescent="0.25">
      <c r="A31" s="46" t="str">
        <f>CONCATENATE(SetvalCalc!$A31,SetvalCalc!$B31)</f>
        <v>c6</v>
      </c>
      <c r="B31" t="str">
        <f>CONCATENATE(SetvalCalc!$C31,SetvalCalc!$D31)</f>
        <v>C2</v>
      </c>
      <c r="C31">
        <f>SetvalCalc!$E31</f>
        <v>7484</v>
      </c>
      <c r="D31" s="46">
        <f t="shared" ca="1" si="0"/>
        <v>8029</v>
      </c>
      <c r="E31" s="47">
        <f t="shared" ca="1" si="0"/>
        <v>8024</v>
      </c>
    </row>
    <row r="32" spans="1:13" x14ac:dyDescent="0.25">
      <c r="A32" s="46" t="str">
        <f>CONCATENATE(SetvalCalc!$A32,SetvalCalc!$B32)</f>
        <v>c7</v>
      </c>
      <c r="B32" t="str">
        <f>CONCATENATE(SetvalCalc!$C32,SetvalCalc!$D32)</f>
        <v>C2</v>
      </c>
      <c r="C32">
        <f>SetvalCalc!$E32</f>
        <v>7336</v>
      </c>
      <c r="D32" s="46">
        <f t="shared" ca="1" si="0"/>
        <v>7879</v>
      </c>
      <c r="E32" s="47">
        <f t="shared" ca="1" si="0"/>
        <v>7882</v>
      </c>
    </row>
    <row r="33" spans="1:5" x14ac:dyDescent="0.25">
      <c r="A33" s="46" t="str">
        <f>CONCATENATE(SetvalCalc!$A33,SetvalCalc!$B33)</f>
        <v>c8</v>
      </c>
      <c r="B33" t="str">
        <f>CONCATENATE(SetvalCalc!$C33,SetvalCalc!$D33)</f>
        <v>C2</v>
      </c>
      <c r="C33">
        <f>SetvalCalc!$E33</f>
        <v>7387</v>
      </c>
      <c r="D33" s="46">
        <f t="shared" ca="1" si="0"/>
        <v>7943</v>
      </c>
      <c r="E33" s="47">
        <f t="shared" ca="1" si="0"/>
        <v>7931</v>
      </c>
    </row>
    <row r="34" spans="1:5" x14ac:dyDescent="0.25">
      <c r="A34" s="46" t="str">
        <f>CONCATENATE(SetvalCalc!$A34,SetvalCalc!$B34)</f>
        <v>c9</v>
      </c>
      <c r="B34" t="str">
        <f>CONCATENATE(SetvalCalc!$C34,SetvalCalc!$D34)</f>
        <v>C3</v>
      </c>
      <c r="C34">
        <f>SetvalCalc!$E34</f>
        <v>7433</v>
      </c>
      <c r="D34" s="46">
        <f t="shared" ca="1" si="0"/>
        <v>7978</v>
      </c>
      <c r="E34" s="47">
        <f t="shared" ca="1" si="0"/>
        <v>7991</v>
      </c>
    </row>
    <row r="35" spans="1:5" x14ac:dyDescent="0.25">
      <c r="A35" s="46" t="str">
        <f>CONCATENATE(SetvalCalc!$A35,SetvalCalc!$B35)</f>
        <v>c10</v>
      </c>
      <c r="B35" t="str">
        <f>CONCATENATE(SetvalCalc!$C35,SetvalCalc!$D35)</f>
        <v>C3</v>
      </c>
      <c r="C35">
        <f>SetvalCalc!$E35</f>
        <v>7384</v>
      </c>
      <c r="D35" s="46">
        <f t="shared" ca="1" si="0"/>
        <v>7941</v>
      </c>
      <c r="E35" s="47">
        <f t="shared" ca="1" si="0"/>
        <v>7934</v>
      </c>
    </row>
    <row r="36" spans="1:5" x14ac:dyDescent="0.25">
      <c r="A36" s="46" t="str">
        <f>CONCATENATE(SetvalCalc!$A36,SetvalCalc!$B36)</f>
        <v>c11</v>
      </c>
      <c r="B36" t="str">
        <f>CONCATENATE(SetvalCalc!$C36,SetvalCalc!$D36)</f>
        <v>C3</v>
      </c>
      <c r="C36">
        <f>SetvalCalc!$E36</f>
        <v>7236</v>
      </c>
      <c r="D36" s="46">
        <f t="shared" ca="1" si="0"/>
        <v>7795</v>
      </c>
      <c r="E36" s="47">
        <f t="shared" ca="1" si="0"/>
        <v>7783</v>
      </c>
    </row>
    <row r="37" spans="1:5" x14ac:dyDescent="0.25">
      <c r="A37" s="46" t="str">
        <f>CONCATENATE(SetvalCalc!$A37,SetvalCalc!$B37)</f>
        <v>c12</v>
      </c>
      <c r="B37" t="str">
        <f>CONCATENATE(SetvalCalc!$C37,SetvalCalc!$D37)</f>
        <v>C3</v>
      </c>
      <c r="C37">
        <f>SetvalCalc!$E37</f>
        <v>7287</v>
      </c>
      <c r="D37" s="46">
        <f t="shared" ca="1" si="0"/>
        <v>7831</v>
      </c>
      <c r="E37" s="47">
        <f t="shared" ca="1" si="0"/>
        <v>7829</v>
      </c>
    </row>
    <row r="38" spans="1:5" x14ac:dyDescent="0.25">
      <c r="A38" s="46" t="str">
        <f>CONCATENATE(SetvalCalc!$A38,SetvalCalc!$B38)</f>
        <v>d1</v>
      </c>
      <c r="B38" t="str">
        <f>CONCATENATE(SetvalCalc!$C38,SetvalCalc!$D38)</f>
        <v>D1</v>
      </c>
      <c r="C38">
        <f>SetvalCalc!$E38</f>
        <v>7743</v>
      </c>
      <c r="D38" s="46">
        <f t="shared" ca="1" si="0"/>
        <v>8299</v>
      </c>
      <c r="E38" s="47">
        <f t="shared" ca="1" si="0"/>
        <v>8294</v>
      </c>
    </row>
    <row r="39" spans="1:5" x14ac:dyDescent="0.25">
      <c r="A39" s="46" t="str">
        <f>CONCATENATE(SetvalCalc!$A39,SetvalCalc!$B39)</f>
        <v>d2</v>
      </c>
      <c r="B39" t="str">
        <f>CONCATENATE(SetvalCalc!$C39,SetvalCalc!$D39)</f>
        <v>D1</v>
      </c>
      <c r="C39">
        <f>SetvalCalc!$E39</f>
        <v>7694</v>
      </c>
      <c r="D39" s="46">
        <f t="shared" ca="1" si="0"/>
        <v>8240</v>
      </c>
      <c r="E39" s="47">
        <f t="shared" ca="1" si="0"/>
        <v>8253</v>
      </c>
    </row>
    <row r="40" spans="1:5" x14ac:dyDescent="0.25">
      <c r="A40" s="46" t="str">
        <f>CONCATENATE(SetvalCalc!$A40,SetvalCalc!$B40)</f>
        <v>d3</v>
      </c>
      <c r="B40" t="str">
        <f>CONCATENATE(SetvalCalc!$C40,SetvalCalc!$D40)</f>
        <v>D1</v>
      </c>
      <c r="C40">
        <f>SetvalCalc!$E40</f>
        <v>7546</v>
      </c>
      <c r="D40" s="46">
        <f t="shared" ca="1" si="0"/>
        <v>8095</v>
      </c>
      <c r="E40" s="47">
        <f t="shared" ca="1" si="0"/>
        <v>8103</v>
      </c>
    </row>
    <row r="41" spans="1:5" x14ac:dyDescent="0.25">
      <c r="A41" s="46" t="str">
        <f>CONCATENATE(SetvalCalc!$A41,SetvalCalc!$B41)</f>
        <v>d4</v>
      </c>
      <c r="B41" t="str">
        <f>CONCATENATE(SetvalCalc!$C41,SetvalCalc!$D41)</f>
        <v>D1</v>
      </c>
      <c r="C41">
        <f>SetvalCalc!$E41</f>
        <v>7597</v>
      </c>
      <c r="D41" s="46">
        <f t="shared" ca="1" si="0"/>
        <v>8154</v>
      </c>
      <c r="E41" s="47">
        <f t="shared" ca="1" si="0"/>
        <v>8139</v>
      </c>
    </row>
    <row r="42" spans="1:5" x14ac:dyDescent="0.25">
      <c r="A42" s="46" t="str">
        <f>CONCATENATE(SetvalCalc!$A42,SetvalCalc!$B42)</f>
        <v>d5</v>
      </c>
      <c r="B42" t="str">
        <f>CONCATENATE(SetvalCalc!$C42,SetvalCalc!$D42)</f>
        <v>D2</v>
      </c>
      <c r="C42">
        <f>SetvalCalc!$E42</f>
        <v>7643</v>
      </c>
      <c r="D42" s="46">
        <f t="shared" ca="1" si="0"/>
        <v>8189</v>
      </c>
      <c r="E42" s="47">
        <f t="shared" ca="1" si="0"/>
        <v>8200</v>
      </c>
    </row>
    <row r="43" spans="1:5" x14ac:dyDescent="0.25">
      <c r="A43" s="46" t="str">
        <f>CONCATENATE(SetvalCalc!$A43,SetvalCalc!$B43)</f>
        <v>d6</v>
      </c>
      <c r="B43" t="str">
        <f>CONCATENATE(SetvalCalc!$C43,SetvalCalc!$D43)</f>
        <v>D2</v>
      </c>
      <c r="C43">
        <f>SetvalCalc!$E43</f>
        <v>7594</v>
      </c>
      <c r="D43" s="46">
        <f t="shared" ca="1" si="0"/>
        <v>8140</v>
      </c>
      <c r="E43" s="47">
        <f t="shared" ca="1" si="0"/>
        <v>8140</v>
      </c>
    </row>
    <row r="44" spans="1:5" x14ac:dyDescent="0.25">
      <c r="A44" s="46" t="str">
        <f>CONCATENATE(SetvalCalc!$A44,SetvalCalc!$B44)</f>
        <v>d7</v>
      </c>
      <c r="B44" t="str">
        <f>CONCATENATE(SetvalCalc!$C44,SetvalCalc!$D44)</f>
        <v>D2</v>
      </c>
      <c r="C44">
        <f>SetvalCalc!$E44</f>
        <v>7446</v>
      </c>
      <c r="D44" s="46">
        <f t="shared" ca="1" si="0"/>
        <v>8002</v>
      </c>
      <c r="E44" s="47">
        <f t="shared" ca="1" si="0"/>
        <v>7989</v>
      </c>
    </row>
    <row r="45" spans="1:5" x14ac:dyDescent="0.25">
      <c r="A45" s="46" t="str">
        <f>CONCATENATE(SetvalCalc!$A45,SetvalCalc!$B45)</f>
        <v>d8</v>
      </c>
      <c r="B45" t="str">
        <f>CONCATENATE(SetvalCalc!$C45,SetvalCalc!$D45)</f>
        <v>D2</v>
      </c>
      <c r="C45">
        <f>SetvalCalc!$E45</f>
        <v>7497</v>
      </c>
      <c r="D45" s="46">
        <f t="shared" ca="1" si="0"/>
        <v>8052</v>
      </c>
      <c r="E45" s="47">
        <f t="shared" ca="1" si="0"/>
        <v>8037</v>
      </c>
    </row>
    <row r="46" spans="1:5" x14ac:dyDescent="0.25">
      <c r="A46" s="46" t="str">
        <f>CONCATENATE(SetvalCalc!$A46,SetvalCalc!$B46)</f>
        <v>d9</v>
      </c>
      <c r="B46" t="str">
        <f>CONCATENATE(SetvalCalc!$C46,SetvalCalc!$D46)</f>
        <v>D3</v>
      </c>
      <c r="C46">
        <f>SetvalCalc!$E46</f>
        <v>7543</v>
      </c>
      <c r="D46" s="46">
        <f t="shared" ca="1" si="0"/>
        <v>8088</v>
      </c>
      <c r="E46" s="47">
        <f t="shared" ca="1" si="0"/>
        <v>8088</v>
      </c>
    </row>
    <row r="47" spans="1:5" x14ac:dyDescent="0.25">
      <c r="A47" s="46" t="str">
        <f>CONCATENATE(SetvalCalc!$A47,SetvalCalc!$B47)</f>
        <v>d10</v>
      </c>
      <c r="B47" t="str">
        <f>CONCATENATE(SetvalCalc!$C47,SetvalCalc!$D47)</f>
        <v>D3</v>
      </c>
      <c r="C47">
        <f>SetvalCalc!$E47</f>
        <v>7494</v>
      </c>
      <c r="D47" s="46">
        <f t="shared" ca="1" si="0"/>
        <v>8037</v>
      </c>
      <c r="E47" s="47">
        <f t="shared" ca="1" si="0"/>
        <v>8040</v>
      </c>
    </row>
    <row r="48" spans="1:5" x14ac:dyDescent="0.25">
      <c r="A48" s="46" t="str">
        <f>CONCATENATE(SetvalCalc!$A48,SetvalCalc!$B48)</f>
        <v>d11</v>
      </c>
      <c r="B48" t="str">
        <f>CONCATENATE(SetvalCalc!$C48,SetvalCalc!$D48)</f>
        <v>D3</v>
      </c>
      <c r="C48">
        <f>SetvalCalc!$E48</f>
        <v>7346</v>
      </c>
      <c r="D48" s="46">
        <f t="shared" ca="1" si="0"/>
        <v>7887</v>
      </c>
      <c r="E48" s="47">
        <f t="shared" ca="1" si="0"/>
        <v>7888</v>
      </c>
    </row>
    <row r="49" spans="1:5" x14ac:dyDescent="0.25">
      <c r="A49" s="46" t="str">
        <f>CONCATENATE(SetvalCalc!$A49,SetvalCalc!$B49)</f>
        <v>d12</v>
      </c>
      <c r="B49" t="str">
        <f>CONCATENATE(SetvalCalc!$C49,SetvalCalc!$D49)</f>
        <v>D3</v>
      </c>
      <c r="C49">
        <f>SetvalCalc!$E49</f>
        <v>7397</v>
      </c>
      <c r="D49" s="46">
        <f t="shared" ca="1" si="0"/>
        <v>7944</v>
      </c>
      <c r="E49" s="47">
        <f t="shared" ca="1" si="0"/>
        <v>7940</v>
      </c>
    </row>
  </sheetData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showGridLines="0" topLeftCell="I32" zoomScale="60" zoomScaleNormal="60" workbookViewId="0">
      <selection activeCell="M49" sqref="M49"/>
    </sheetView>
  </sheetViews>
  <sheetFormatPr baseColWidth="10" defaultColWidth="11.42578125" defaultRowHeight="15" customHeight="1" x14ac:dyDescent="0.25"/>
  <cols>
    <col min="18" max="24" width="11.42578125" style="51"/>
    <col min="25" max="25" width="11.42578125" style="43"/>
    <col min="26" max="30" width="11.42578125" style="49"/>
    <col min="31" max="31" width="11.42578125" style="43"/>
  </cols>
  <sheetData>
    <row r="1" spans="1:30" ht="15" customHeight="1" x14ac:dyDescent="0.25">
      <c r="A1" t="s">
        <v>161</v>
      </c>
    </row>
    <row r="2" spans="1:30" ht="15" customHeight="1" x14ac:dyDescent="0.25">
      <c r="A2" t="s">
        <v>129</v>
      </c>
      <c r="AA2" s="49">
        <f>$T2</f>
        <v>0</v>
      </c>
    </row>
    <row r="3" spans="1:30" ht="15" customHeight="1" x14ac:dyDescent="0.25">
      <c r="T3" s="51">
        <v>20</v>
      </c>
      <c r="AA3" s="49">
        <v>20</v>
      </c>
      <c r="AB3" s="49">
        <f>AA3+$AA$3</f>
        <v>40</v>
      </c>
      <c r="AC3" s="49">
        <f>AB3+$AA$3</f>
        <v>60</v>
      </c>
      <c r="AD3" s="49">
        <f>AC3+$AA$3</f>
        <v>80</v>
      </c>
    </row>
    <row r="4" spans="1:30" ht="15" customHeight="1" thickBot="1" x14ac:dyDescent="0.3">
      <c r="S4" s="51" t="s">
        <v>9</v>
      </c>
      <c r="Z4" s="49" t="s">
        <v>10</v>
      </c>
    </row>
    <row r="5" spans="1:30" ht="15" customHeight="1" thickBot="1" x14ac:dyDescent="0.3">
      <c r="L5" s="11"/>
      <c r="M5" s="12" t="str">
        <f ca="1">genericTrimCalc!M5</f>
        <v>A</v>
      </c>
      <c r="N5" s="12" t="str">
        <f ca="1">genericTrimCalc!N5</f>
        <v>B</v>
      </c>
      <c r="O5" s="12" t="str">
        <f ca="1">genericTrimCalc!O5</f>
        <v>C</v>
      </c>
      <c r="P5" s="13" t="str">
        <f ca="1">genericTrimCalc!P5</f>
        <v>D</v>
      </c>
      <c r="T5" s="51" t="str">
        <f ca="1">M5</f>
        <v>A</v>
      </c>
      <c r="U5" s="51" t="str">
        <f ca="1">N5</f>
        <v>B</v>
      </c>
      <c r="V5" s="51" t="str">
        <f ca="1">O5</f>
        <v>C</v>
      </c>
      <c r="W5" s="51" t="str">
        <f ca="1">P5</f>
        <v>D</v>
      </c>
      <c r="Z5" s="50"/>
      <c r="AA5" s="50" t="str">
        <f ca="1">T5</f>
        <v>A</v>
      </c>
      <c r="AB5" s="50" t="str">
        <f ca="1">U5</f>
        <v>B</v>
      </c>
      <c r="AC5" s="50" t="str">
        <f ca="1">V5</f>
        <v>C</v>
      </c>
      <c r="AD5" s="50" t="str">
        <f ca="1">W5</f>
        <v>D</v>
      </c>
    </row>
    <row r="6" spans="1:30" ht="15" customHeight="1" x14ac:dyDescent="0.25">
      <c r="L6" s="14" t="str">
        <f>genericTrimCalc!L6</f>
        <v/>
      </c>
      <c r="M6" s="11" t="e">
        <f>genericTrimCalc!M6</f>
        <v>#N/A</v>
      </c>
      <c r="N6" s="12" t="e">
        <f>genericTrimCalc!N6</f>
        <v>#N/A</v>
      </c>
      <c r="O6" s="12" t="e">
        <f>genericTrimCalc!O6</f>
        <v>#N/A</v>
      </c>
      <c r="P6" s="13" t="e">
        <f>genericTrimCalc!P6</f>
        <v>#N/A</v>
      </c>
      <c r="S6" s="51" t="str">
        <f t="shared" ref="S6:S16" si="0">L6</f>
        <v/>
      </c>
      <c r="T6" s="51" t="e">
        <f t="shared" ref="T6:W16" si="1">IFERROR(-SIGN($S6)*M6-$S6*$T$3,#N/A)</f>
        <v>#N/A</v>
      </c>
      <c r="U6" s="51" t="e">
        <f t="shared" si="1"/>
        <v>#N/A</v>
      </c>
      <c r="V6" s="51" t="e">
        <f t="shared" si="1"/>
        <v>#N/A</v>
      </c>
      <c r="W6" s="51" t="e">
        <f t="shared" si="1"/>
        <v>#N/A</v>
      </c>
      <c r="Z6" s="50" t="str">
        <f t="shared" ref="Z6:Z16" si="2">S6</f>
        <v/>
      </c>
      <c r="AA6" s="50" t="e">
        <f t="shared" ref="AA6:AD16" si="3">IFERROR(M6+AA$3,#N/A)</f>
        <v>#N/A</v>
      </c>
      <c r="AB6" s="50" t="e">
        <f t="shared" si="3"/>
        <v>#N/A</v>
      </c>
      <c r="AC6" s="50" t="e">
        <f t="shared" si="3"/>
        <v>#N/A</v>
      </c>
      <c r="AD6" s="50" t="e">
        <f t="shared" si="3"/>
        <v>#N/A</v>
      </c>
    </row>
    <row r="7" spans="1:30" ht="15" customHeight="1" x14ac:dyDescent="0.25">
      <c r="L7" s="14" t="str">
        <f>genericTrimCalc!L7</f>
        <v/>
      </c>
      <c r="M7" s="14" t="e">
        <f>genericTrimCalc!M7</f>
        <v>#N/A</v>
      </c>
      <c r="N7" s="1" t="e">
        <f>genericTrimCalc!N7</f>
        <v>#N/A</v>
      </c>
      <c r="O7" s="1" t="e">
        <f>genericTrimCalc!O7</f>
        <v>#N/A</v>
      </c>
      <c r="P7" s="15" t="e">
        <f>genericTrimCalc!P7</f>
        <v>#N/A</v>
      </c>
      <c r="S7" s="51" t="str">
        <f t="shared" si="0"/>
        <v/>
      </c>
      <c r="T7" s="51" t="e">
        <f t="shared" si="1"/>
        <v>#N/A</v>
      </c>
      <c r="U7" s="51" t="e">
        <f t="shared" si="1"/>
        <v>#N/A</v>
      </c>
      <c r="V7" s="51" t="e">
        <f t="shared" si="1"/>
        <v>#N/A</v>
      </c>
      <c r="W7" s="51" t="e">
        <f t="shared" si="1"/>
        <v>#N/A</v>
      </c>
      <c r="Z7" s="50" t="str">
        <f t="shared" si="2"/>
        <v/>
      </c>
      <c r="AA7" s="50" t="e">
        <f t="shared" si="3"/>
        <v>#N/A</v>
      </c>
      <c r="AB7" s="50" t="e">
        <f t="shared" si="3"/>
        <v>#N/A</v>
      </c>
      <c r="AC7" s="50" t="e">
        <f t="shared" si="3"/>
        <v>#N/A</v>
      </c>
      <c r="AD7" s="50" t="e">
        <f t="shared" si="3"/>
        <v>#N/A</v>
      </c>
    </row>
    <row r="8" spans="1:30" ht="15" customHeight="1" x14ac:dyDescent="0.25">
      <c r="L8" s="14">
        <f ca="1">genericTrimCalc!L8</f>
        <v>-3</v>
      </c>
      <c r="M8" s="14">
        <f ca="1">genericTrimCalc!M8</f>
        <v>1</v>
      </c>
      <c r="N8" s="1">
        <f ca="1">genericTrimCalc!N8</f>
        <v>1</v>
      </c>
      <c r="O8" s="1">
        <f ca="1">genericTrimCalc!O8</f>
        <v>0</v>
      </c>
      <c r="P8" s="15">
        <f ca="1">genericTrimCalc!P8</f>
        <v>-5</v>
      </c>
      <c r="S8" s="51">
        <f t="shared" ca="1" si="0"/>
        <v>-3</v>
      </c>
      <c r="T8" s="51">
        <f t="shared" ca="1" si="1"/>
        <v>61</v>
      </c>
      <c r="U8" s="51">
        <f t="shared" ca="1" si="1"/>
        <v>61</v>
      </c>
      <c r="V8" s="51">
        <f t="shared" ca="1" si="1"/>
        <v>60</v>
      </c>
      <c r="W8" s="51">
        <f t="shared" ca="1" si="1"/>
        <v>55</v>
      </c>
      <c r="Z8" s="50">
        <f t="shared" ca="1" si="2"/>
        <v>-3</v>
      </c>
      <c r="AA8" s="50">
        <f t="shared" ca="1" si="3"/>
        <v>21</v>
      </c>
      <c r="AB8" s="50">
        <f t="shared" ca="1" si="3"/>
        <v>41</v>
      </c>
      <c r="AC8" s="50">
        <f t="shared" ca="1" si="3"/>
        <v>60</v>
      </c>
      <c r="AD8" s="50">
        <f t="shared" ca="1" si="3"/>
        <v>75</v>
      </c>
    </row>
    <row r="9" spans="1:30" ht="15" customHeight="1" x14ac:dyDescent="0.25">
      <c r="L9" s="14">
        <f ca="1">genericTrimCalc!L9</f>
        <v>-2</v>
      </c>
      <c r="M9" s="14">
        <f ca="1">genericTrimCalc!M9</f>
        <v>-2</v>
      </c>
      <c r="N9" s="1">
        <f ca="1">genericTrimCalc!N9</f>
        <v>4</v>
      </c>
      <c r="O9" s="1">
        <f ca="1">genericTrimCalc!O9</f>
        <v>-4</v>
      </c>
      <c r="P9" s="15">
        <f ca="1">genericTrimCalc!P9</f>
        <v>-2</v>
      </c>
      <c r="S9" s="51">
        <f t="shared" ca="1" si="0"/>
        <v>-2</v>
      </c>
      <c r="T9" s="51">
        <f t="shared" ca="1" si="1"/>
        <v>38</v>
      </c>
      <c r="U9" s="51">
        <f t="shared" ca="1" si="1"/>
        <v>44</v>
      </c>
      <c r="V9" s="51">
        <f t="shared" ca="1" si="1"/>
        <v>36</v>
      </c>
      <c r="W9" s="51">
        <f t="shared" ca="1" si="1"/>
        <v>38</v>
      </c>
      <c r="Z9" s="50">
        <f t="shared" ca="1" si="2"/>
        <v>-2</v>
      </c>
      <c r="AA9" s="50">
        <f t="shared" ca="1" si="3"/>
        <v>18</v>
      </c>
      <c r="AB9" s="50">
        <f t="shared" ca="1" si="3"/>
        <v>44</v>
      </c>
      <c r="AC9" s="50">
        <f t="shared" ca="1" si="3"/>
        <v>56</v>
      </c>
      <c r="AD9" s="50">
        <f t="shared" ca="1" si="3"/>
        <v>78</v>
      </c>
    </row>
    <row r="10" spans="1:30" ht="15" customHeight="1" x14ac:dyDescent="0.25">
      <c r="L10" s="14">
        <f ca="1">genericTrimCalc!L10</f>
        <v>-1</v>
      </c>
      <c r="M10" s="14">
        <f ca="1">genericTrimCalc!M10</f>
        <v>-1</v>
      </c>
      <c r="N10" s="1">
        <f ca="1">genericTrimCalc!N10</f>
        <v>-3</v>
      </c>
      <c r="O10" s="1">
        <f ca="1">genericTrimCalc!O10</f>
        <v>3</v>
      </c>
      <c r="P10" s="15">
        <f ca="1">genericTrimCalc!P10</f>
        <v>3</v>
      </c>
      <c r="S10" s="51">
        <f t="shared" ca="1" si="0"/>
        <v>-1</v>
      </c>
      <c r="T10" s="51">
        <f t="shared" ca="1" si="1"/>
        <v>19</v>
      </c>
      <c r="U10" s="51">
        <f t="shared" ca="1" si="1"/>
        <v>17</v>
      </c>
      <c r="V10" s="51">
        <f t="shared" ca="1" si="1"/>
        <v>23</v>
      </c>
      <c r="W10" s="51">
        <f t="shared" ca="1" si="1"/>
        <v>23</v>
      </c>
      <c r="Z10" s="50">
        <f t="shared" ca="1" si="2"/>
        <v>-1</v>
      </c>
      <c r="AA10" s="50">
        <f t="shared" ca="1" si="3"/>
        <v>19</v>
      </c>
      <c r="AB10" s="50">
        <f t="shared" ca="1" si="3"/>
        <v>37</v>
      </c>
      <c r="AC10" s="50">
        <f t="shared" ca="1" si="3"/>
        <v>63</v>
      </c>
      <c r="AD10" s="50">
        <f t="shared" ca="1" si="3"/>
        <v>83</v>
      </c>
    </row>
    <row r="11" spans="1:30" ht="15" customHeight="1" x14ac:dyDescent="0.25">
      <c r="L11" s="14" t="str">
        <f>genericTrimCalc!L11</f>
        <v/>
      </c>
      <c r="M11" s="14" t="e">
        <f>genericTrimCalc!M11</f>
        <v>#N/A</v>
      </c>
      <c r="N11" s="1" t="e">
        <f>genericTrimCalc!N11</f>
        <v>#N/A</v>
      </c>
      <c r="O11" s="1" t="e">
        <f>genericTrimCalc!O11</f>
        <v>#N/A</v>
      </c>
      <c r="P11" s="15" t="e">
        <f>genericTrimCalc!P11</f>
        <v>#N/A</v>
      </c>
      <c r="S11" s="51" t="str">
        <f t="shared" si="0"/>
        <v/>
      </c>
      <c r="T11" s="51" t="e">
        <f t="shared" si="1"/>
        <v>#N/A</v>
      </c>
      <c r="U11" s="51" t="e">
        <f t="shared" si="1"/>
        <v>#N/A</v>
      </c>
      <c r="V11" s="51" t="e">
        <f t="shared" si="1"/>
        <v>#N/A</v>
      </c>
      <c r="W11" s="51" t="e">
        <f t="shared" si="1"/>
        <v>#N/A</v>
      </c>
      <c r="Z11" s="50" t="str">
        <f t="shared" si="2"/>
        <v/>
      </c>
      <c r="AA11" s="50" t="e">
        <f t="shared" si="3"/>
        <v>#N/A</v>
      </c>
      <c r="AB11" s="50" t="e">
        <f t="shared" si="3"/>
        <v>#N/A</v>
      </c>
      <c r="AC11" s="50" t="e">
        <f t="shared" si="3"/>
        <v>#N/A</v>
      </c>
      <c r="AD11" s="50" t="e">
        <f t="shared" si="3"/>
        <v>#N/A</v>
      </c>
    </row>
    <row r="12" spans="1:30" ht="15" customHeight="1" x14ac:dyDescent="0.25">
      <c r="L12" s="14">
        <f ca="1">genericTrimCalc!L12</f>
        <v>1</v>
      </c>
      <c r="M12" s="14">
        <f ca="1">genericTrimCalc!M12</f>
        <v>-2</v>
      </c>
      <c r="N12" s="1">
        <f ca="1">genericTrimCalc!N12</f>
        <v>4</v>
      </c>
      <c r="O12" s="1">
        <f ca="1">genericTrimCalc!O12</f>
        <v>0</v>
      </c>
      <c r="P12" s="15">
        <f ca="1">genericTrimCalc!P12</f>
        <v>3</v>
      </c>
      <c r="S12" s="51">
        <f t="shared" ca="1" si="0"/>
        <v>1</v>
      </c>
      <c r="T12" s="51">
        <f t="shared" ca="1" si="1"/>
        <v>-18</v>
      </c>
      <c r="U12" s="51">
        <f t="shared" ca="1" si="1"/>
        <v>-24</v>
      </c>
      <c r="V12" s="51">
        <f t="shared" ca="1" si="1"/>
        <v>-20</v>
      </c>
      <c r="W12" s="51">
        <f t="shared" ca="1" si="1"/>
        <v>-23</v>
      </c>
      <c r="Z12" s="50">
        <f t="shared" ca="1" si="2"/>
        <v>1</v>
      </c>
      <c r="AA12" s="50">
        <f t="shared" ca="1" si="3"/>
        <v>18</v>
      </c>
      <c r="AB12" s="50">
        <f t="shared" ca="1" si="3"/>
        <v>44</v>
      </c>
      <c r="AC12" s="50">
        <f t="shared" ca="1" si="3"/>
        <v>60</v>
      </c>
      <c r="AD12" s="50">
        <f t="shared" ca="1" si="3"/>
        <v>83</v>
      </c>
    </row>
    <row r="13" spans="1:30" ht="15" customHeight="1" x14ac:dyDescent="0.25">
      <c r="L13" s="14">
        <f ca="1">genericTrimCalc!L13</f>
        <v>2</v>
      </c>
      <c r="M13" s="14">
        <f ca="1">genericTrimCalc!M13</f>
        <v>-3</v>
      </c>
      <c r="N13" s="1">
        <f ca="1">genericTrimCalc!N13</f>
        <v>-1</v>
      </c>
      <c r="O13" s="1">
        <f ca="1">genericTrimCalc!O13</f>
        <v>2</v>
      </c>
      <c r="P13" s="15">
        <f ca="1">genericTrimCalc!P13</f>
        <v>2</v>
      </c>
      <c r="S13" s="51">
        <f t="shared" ca="1" si="0"/>
        <v>2</v>
      </c>
      <c r="T13" s="51">
        <f t="shared" ca="1" si="1"/>
        <v>-37</v>
      </c>
      <c r="U13" s="51">
        <f t="shared" ca="1" si="1"/>
        <v>-39</v>
      </c>
      <c r="V13" s="51">
        <f t="shared" ca="1" si="1"/>
        <v>-42</v>
      </c>
      <c r="W13" s="51">
        <f t="shared" ca="1" si="1"/>
        <v>-42</v>
      </c>
      <c r="Z13" s="50">
        <f t="shared" ca="1" si="2"/>
        <v>2</v>
      </c>
      <c r="AA13" s="50">
        <f t="shared" ca="1" si="3"/>
        <v>17</v>
      </c>
      <c r="AB13" s="50">
        <f t="shared" ca="1" si="3"/>
        <v>39</v>
      </c>
      <c r="AC13" s="50">
        <f t="shared" ca="1" si="3"/>
        <v>62</v>
      </c>
      <c r="AD13" s="50">
        <f t="shared" ca="1" si="3"/>
        <v>82</v>
      </c>
    </row>
    <row r="14" spans="1:30" ht="15" customHeight="1" x14ac:dyDescent="0.25">
      <c r="L14" s="14">
        <f ca="1">genericTrimCalc!L14</f>
        <v>3</v>
      </c>
      <c r="M14" s="14">
        <f ca="1">genericTrimCalc!M14</f>
        <v>-2</v>
      </c>
      <c r="N14" s="1">
        <f ca="1">genericTrimCalc!N14</f>
        <v>2</v>
      </c>
      <c r="O14" s="1">
        <f ca="1">genericTrimCalc!O14</f>
        <v>2</v>
      </c>
      <c r="P14" s="15">
        <f ca="1">genericTrimCalc!P14</f>
        <v>-5</v>
      </c>
      <c r="S14" s="51">
        <f t="shared" ca="1" si="0"/>
        <v>3</v>
      </c>
      <c r="T14" s="51">
        <f t="shared" ca="1" si="1"/>
        <v>-58</v>
      </c>
      <c r="U14" s="51">
        <f t="shared" ca="1" si="1"/>
        <v>-62</v>
      </c>
      <c r="V14" s="51">
        <f t="shared" ca="1" si="1"/>
        <v>-62</v>
      </c>
      <c r="W14" s="51">
        <f t="shared" ca="1" si="1"/>
        <v>-55</v>
      </c>
      <c r="Z14" s="50">
        <f t="shared" ca="1" si="2"/>
        <v>3</v>
      </c>
      <c r="AA14" s="50">
        <f t="shared" ca="1" si="3"/>
        <v>18</v>
      </c>
      <c r="AB14" s="50">
        <f t="shared" ca="1" si="3"/>
        <v>42</v>
      </c>
      <c r="AC14" s="50">
        <f t="shared" ca="1" si="3"/>
        <v>62</v>
      </c>
      <c r="AD14" s="50">
        <f t="shared" ca="1" si="3"/>
        <v>75</v>
      </c>
    </row>
    <row r="15" spans="1:30" ht="15" customHeight="1" x14ac:dyDescent="0.25">
      <c r="L15" s="14" t="str">
        <f>genericTrimCalc!L15</f>
        <v/>
      </c>
      <c r="M15" s="14" t="e">
        <f>genericTrimCalc!M15</f>
        <v>#N/A</v>
      </c>
      <c r="N15" s="1" t="e">
        <f>genericTrimCalc!N15</f>
        <v>#N/A</v>
      </c>
      <c r="O15" s="1" t="e">
        <f>genericTrimCalc!O15</f>
        <v>#N/A</v>
      </c>
      <c r="P15" s="15" t="e">
        <f>genericTrimCalc!P15</f>
        <v>#N/A</v>
      </c>
      <c r="S15" s="51" t="str">
        <f t="shared" si="0"/>
        <v/>
      </c>
      <c r="T15" s="51" t="e">
        <f t="shared" si="1"/>
        <v>#N/A</v>
      </c>
      <c r="U15" s="51" t="e">
        <f t="shared" si="1"/>
        <v>#N/A</v>
      </c>
      <c r="V15" s="51" t="e">
        <f t="shared" si="1"/>
        <v>#N/A</v>
      </c>
      <c r="W15" s="51" t="e">
        <f t="shared" si="1"/>
        <v>#N/A</v>
      </c>
      <c r="Z15" s="50" t="str">
        <f t="shared" si="2"/>
        <v/>
      </c>
      <c r="AA15" s="50" t="e">
        <f t="shared" si="3"/>
        <v>#N/A</v>
      </c>
      <c r="AB15" s="50" t="e">
        <f t="shared" si="3"/>
        <v>#N/A</v>
      </c>
      <c r="AC15" s="50" t="e">
        <f t="shared" si="3"/>
        <v>#N/A</v>
      </c>
      <c r="AD15" s="50" t="e">
        <f t="shared" si="3"/>
        <v>#N/A</v>
      </c>
    </row>
    <row r="16" spans="1:30" ht="15" customHeight="1" thickBot="1" x14ac:dyDescent="0.3">
      <c r="L16" s="16" t="str">
        <f>genericTrimCalc!L16</f>
        <v/>
      </c>
      <c r="M16" s="16" t="e">
        <f>genericTrimCalc!M16</f>
        <v>#N/A</v>
      </c>
      <c r="N16" s="17" t="e">
        <f>genericTrimCalc!N16</f>
        <v>#N/A</v>
      </c>
      <c r="O16" s="17" t="e">
        <f>genericTrimCalc!O16</f>
        <v>#N/A</v>
      </c>
      <c r="P16" s="18" t="e">
        <f>genericTrimCalc!P16</f>
        <v>#N/A</v>
      </c>
      <c r="S16" s="51" t="str">
        <f t="shared" si="0"/>
        <v/>
      </c>
      <c r="T16" s="51" t="e">
        <f t="shared" si="1"/>
        <v>#N/A</v>
      </c>
      <c r="U16" s="51" t="e">
        <f t="shared" si="1"/>
        <v>#N/A</v>
      </c>
      <c r="V16" s="51" t="e">
        <f t="shared" si="1"/>
        <v>#N/A</v>
      </c>
      <c r="W16" s="51" t="e">
        <f t="shared" si="1"/>
        <v>#N/A</v>
      </c>
      <c r="Z16" s="50" t="str">
        <f t="shared" si="2"/>
        <v/>
      </c>
      <c r="AA16" s="50" t="e">
        <f t="shared" si="3"/>
        <v>#N/A</v>
      </c>
      <c r="AB16" s="50" t="e">
        <f t="shared" si="3"/>
        <v>#N/A</v>
      </c>
      <c r="AC16" s="50" t="e">
        <f t="shared" si="3"/>
        <v>#N/A</v>
      </c>
      <c r="AD16" s="50" t="e">
        <f t="shared" si="3"/>
        <v>#N/A</v>
      </c>
    </row>
    <row r="17" spans="10:30" ht="15" customHeight="1" x14ac:dyDescent="0.25">
      <c r="Z17" s="50"/>
      <c r="AA17" s="50"/>
      <c r="AB17" s="50"/>
      <c r="AC17" s="50"/>
      <c r="AD17" s="50"/>
    </row>
    <row r="18" spans="10:30" ht="15" customHeight="1" thickBot="1" x14ac:dyDescent="0.3"/>
    <row r="19" spans="10:30" ht="15" customHeight="1" thickBot="1" x14ac:dyDescent="0.3">
      <c r="J19" s="44"/>
      <c r="L19" s="19"/>
      <c r="M19" s="39" t="str">
        <f ca="1">M$5</f>
        <v>A</v>
      </c>
      <c r="N19" s="39" t="str">
        <f t="shared" ref="N19:P19" ca="1" si="4">N$5</f>
        <v>B</v>
      </c>
      <c r="O19" s="39" t="str">
        <f t="shared" ca="1" si="4"/>
        <v>C</v>
      </c>
      <c r="P19" s="40" t="str">
        <f t="shared" ca="1" si="4"/>
        <v>D</v>
      </c>
    </row>
    <row r="20" spans="10:30" ht="15" customHeight="1" x14ac:dyDescent="0.25">
      <c r="L20" s="41" t="str">
        <f>$L6</f>
        <v/>
      </c>
      <c r="M20" s="29" t="str">
        <f ca="1">IFERROR(VLOOKUP(CONCATENATE(M$5,ABS($L20)),OTS!$I:$K,2.5-SIGN($L20)/2,FALSE),"")</f>
        <v/>
      </c>
      <c r="N20" s="30" t="str">
        <f ca="1">IFERROR(VLOOKUP(CONCATENATE(N$5,ABS($L20)),OTS!$I:$K,2.5-SIGN($L20)/2,FALSE),"")</f>
        <v/>
      </c>
      <c r="O20" s="30" t="str">
        <f ca="1">IFERROR(VLOOKUP(CONCATENATE(O$5,ABS($L20)),OTS!$I:$K,2.5-SIGN($L20)/2,FALSE),"")</f>
        <v/>
      </c>
      <c r="P20" s="31" t="str">
        <f ca="1">IFERROR(VLOOKUP(CONCATENATE(P$5,ABS($L20)),OTS!$I:$K,2.5-SIGN($L20)/2,FALSE),"")</f>
        <v/>
      </c>
    </row>
    <row r="21" spans="10:30" ht="15" customHeight="1" x14ac:dyDescent="0.25">
      <c r="L21" s="41" t="str">
        <f t="shared" ref="L21:L30" si="5">$L7</f>
        <v/>
      </c>
      <c r="M21" s="32" t="str">
        <f ca="1">IFERROR(VLOOKUP(CONCATENATE(M$5,ABS($L21)),OTS!$I:$K,2.5-SIGN($L21)/2,FALSE),"")</f>
        <v/>
      </c>
      <c r="N21" s="33" t="str">
        <f ca="1">IFERROR(VLOOKUP(CONCATENATE(N$5,ABS($L21)),OTS!$I:$K,2.5-SIGN($L21)/2,FALSE),"")</f>
        <v/>
      </c>
      <c r="O21" s="33" t="str">
        <f ca="1">IFERROR(VLOOKUP(CONCATENATE(O$5,ABS($L21)),OTS!$I:$K,2.5-SIGN($L21)/2,FALSE),"")</f>
        <v/>
      </c>
      <c r="P21" s="34" t="str">
        <f ca="1">IFERROR(VLOOKUP(CONCATENATE(P$5,ABS($L21)),OTS!$I:$K,2.5-SIGN($L21)/2,FALSE),"")</f>
        <v/>
      </c>
    </row>
    <row r="22" spans="10:30" ht="15" customHeight="1" x14ac:dyDescent="0.25">
      <c r="L22" s="41">
        <f t="shared" ca="1" si="5"/>
        <v>-3</v>
      </c>
      <c r="M22" s="32" t="str">
        <f ca="1">IFERROR(VLOOKUP(CONCATENATE(M$5,ABS($L22)),OTS!$I:$K,2.5-SIGN($L22)/2,FALSE),"")</f>
        <v>H</v>
      </c>
      <c r="N22" s="33" t="str">
        <f ca="1">IFERROR(VLOOKUP(CONCATENATE(N$5,ABS($L22)),OTS!$I:$K,2.5-SIGN($L22)/2,FALSE),"")</f>
        <v>I</v>
      </c>
      <c r="O22" s="33" t="str">
        <f ca="1">IFERROR(VLOOKUP(CONCATENATE(O$5,ABS($L22)),OTS!$I:$K,2.5-SIGN($L22)/2,FALSE),"")</f>
        <v>I</v>
      </c>
      <c r="P22" s="34" t="str">
        <f ca="1">IFERROR(VLOOKUP(CONCATENATE(P$5,ABS($L22)),OTS!$I:$K,2.5-SIGN($L22)/2,FALSE),"")</f>
        <v/>
      </c>
    </row>
    <row r="23" spans="10:30" ht="15" customHeight="1" x14ac:dyDescent="0.25">
      <c r="L23" s="41">
        <f t="shared" ca="1" si="5"/>
        <v>-2</v>
      </c>
      <c r="M23" s="32" t="str">
        <f ca="1">IFERROR(VLOOKUP(CONCATENATE(M$5,ABS($L23)),OTS!$I:$K,2.5-SIGN($L23)/2,FALSE),"")</f>
        <v>H*</v>
      </c>
      <c r="N23" s="33" t="str">
        <f ca="1">IFERROR(VLOOKUP(CONCATENATE(N$5,ABS($L23)),OTS!$I:$K,2.5-SIGN($L23)/2,FALSE),"")</f>
        <v>I*</v>
      </c>
      <c r="O23" s="33" t="str">
        <f ca="1">IFERROR(VLOOKUP(CONCATENATE(O$5,ABS($L23)),OTS!$I:$K,2.5-SIGN($L23)/2,FALSE),"")</f>
        <v>I</v>
      </c>
      <c r="P23" s="34" t="str">
        <f ca="1">IFERROR(VLOOKUP(CONCATENATE(P$5,ABS($L23)),OTS!$I:$K,2.5-SIGN($L23)/2,FALSE),"")</f>
        <v>I</v>
      </c>
    </row>
    <row r="24" spans="10:30" ht="15" customHeight="1" x14ac:dyDescent="0.25">
      <c r="L24" s="41">
        <f t="shared" ca="1" si="5"/>
        <v>-1</v>
      </c>
      <c r="M24" s="32" t="str">
        <f ca="1">IFERROR(VLOOKUP(CONCATENATE(M$5,ABS($L24)),OTS!$I:$K,2.5-SIGN($L24)/2,FALSE),"")</f>
        <v>HI</v>
      </c>
      <c r="N24" s="33" t="str">
        <f ca="1">IFERROR(VLOOKUP(CONCATENATE(N$5,ABS($L24)),OTS!$I:$K,2.5-SIGN($L24)/2,FALSE),"")</f>
        <v>V</v>
      </c>
      <c r="O24" s="33" t="str">
        <f ca="1">IFERROR(VLOOKUP(CONCATENATE(O$5,ABS($L24)),OTS!$I:$K,2.5-SIGN($L24)/2,FALSE),"")</f>
        <v>I</v>
      </c>
      <c r="P24" s="34" t="str">
        <f ca="1">IFERROR(VLOOKUP(CONCATENATE(P$5,ABS($L24)),OTS!$I:$K,2.5-SIGN($L24)/2,FALSE),"")</f>
        <v>O10</v>
      </c>
    </row>
    <row r="25" spans="10:30" ht="15" customHeight="1" x14ac:dyDescent="0.25">
      <c r="J25" s="44" t="s">
        <v>131</v>
      </c>
      <c r="L25" s="41" t="str">
        <f t="shared" si="5"/>
        <v/>
      </c>
      <c r="M25" s="32" t="str">
        <f ca="1">IFERROR(VLOOKUP(CONCATENATE(M$5,ABS($L25)),OTS!$I:$K,2.5-SIGN($L25)/2,FALSE),"")</f>
        <v/>
      </c>
      <c r="N25" s="33" t="str">
        <f ca="1">IFERROR(VLOOKUP(CONCATENATE(N$5,ABS($L25)),OTS!$I:$K,2.5-SIGN($L25)/2,FALSE),"")</f>
        <v/>
      </c>
      <c r="O25" s="33" t="str">
        <f ca="1">IFERROR(VLOOKUP(CONCATENATE(O$5,ABS($L25)),OTS!$I:$K,2.5-SIGN($L25)/2,FALSE),"")</f>
        <v/>
      </c>
      <c r="P25" s="34" t="str">
        <f ca="1">IFERROR(VLOOKUP(CONCATENATE(P$5,ABS($L25)),OTS!$I:$K,2.5-SIGN($L25)/2,FALSE),"")</f>
        <v/>
      </c>
    </row>
    <row r="26" spans="10:30" ht="15" customHeight="1" x14ac:dyDescent="0.25">
      <c r="L26" s="41">
        <f t="shared" ca="1" si="5"/>
        <v>1</v>
      </c>
      <c r="M26" s="32" t="str">
        <f ca="1">IFERROR(VLOOKUP(CONCATENATE(M$5,ABS($L26)),OTS!$I:$K,2.5-SIGN($L26)/2,FALSE),"")</f>
        <v>AS+</v>
      </c>
      <c r="N26" s="33" t="str">
        <f ca="1">IFERROR(VLOOKUP(CONCATENATE(N$5,ABS($L26)),OTS!$I:$K,2.5-SIGN($L26)/2,FALSE),"")</f>
        <v>DL</v>
      </c>
      <c r="O26" s="33" t="str">
        <f ca="1">IFERROR(VLOOKUP(CONCATENATE(O$5,ABS($L26)),OTS!$I:$K,2.5-SIGN($L26)/2,FALSE),"")</f>
        <v>SL</v>
      </c>
      <c r="P26" s="34" t="str">
        <f ca="1">IFERROR(VLOOKUP(CONCATENATE(P$5,ABS($L26)),OTS!$I:$K,2.5-SIGN($L26)/2,FALSE),"")</f>
        <v>SL</v>
      </c>
    </row>
    <row r="27" spans="10:30" ht="15" customHeight="1" x14ac:dyDescent="0.25">
      <c r="L27" s="41">
        <f t="shared" ca="1" si="5"/>
        <v>2</v>
      </c>
      <c r="M27" s="32" t="str">
        <f ca="1">IFERROR(VLOOKUP(CONCATENATE(M$5,ABS($L27)),OTS!$I:$K,2.5-SIGN($L27)/2,FALSE),"")</f>
        <v>AS*</v>
      </c>
      <c r="N27" s="33" t="str">
        <f ca="1">IFERROR(VLOOKUP(CONCATENATE(N$5,ABS($L27)),OTS!$I:$K,2.5-SIGN($L27)/2,FALSE),"")</f>
        <v>SL*</v>
      </c>
      <c r="O27" s="33" t="str">
        <f ca="1">IFERROR(VLOOKUP(CONCATENATE(O$5,ABS($L27)),OTS!$I:$K,2.5-SIGN($L27)/2,FALSE),"")</f>
        <v>SL</v>
      </c>
      <c r="P27" s="34" t="str">
        <f ca="1">IFERROR(VLOOKUP(CONCATENATE(P$5,ABS($L27)),OTS!$I:$K,2.5-SIGN($L27)/2,FALSE),"")</f>
        <v>SL</v>
      </c>
    </row>
    <row r="28" spans="10:30" ht="15" customHeight="1" x14ac:dyDescent="0.25">
      <c r="L28" s="41">
        <f t="shared" ca="1" si="5"/>
        <v>3</v>
      </c>
      <c r="M28" s="32" t="str">
        <f ca="1">IFERROR(VLOOKUP(CONCATENATE(M$5,ABS($L28)),OTS!$I:$K,2.5-SIGN($L28)/2,FALSE),"")</f>
        <v>AS</v>
      </c>
      <c r="N28" s="33" t="str">
        <f ca="1">IFERROR(VLOOKUP(CONCATENATE(N$5,ABS($L28)),OTS!$I:$K,2.5-SIGN($L28)/2,FALSE),"")</f>
        <v>SL</v>
      </c>
      <c r="O28" s="33" t="str">
        <f ca="1">IFERROR(VLOOKUP(CONCATENATE(O$5,ABS($L28)),OTS!$I:$K,2.5-SIGN($L28)/2,FALSE),"")</f>
        <v>SL</v>
      </c>
      <c r="P28" s="34" t="str">
        <f ca="1">IFERROR(VLOOKUP(CONCATENATE(P$5,ABS($L28)),OTS!$I:$K,2.5-SIGN($L28)/2,FALSE),"")</f>
        <v/>
      </c>
    </row>
    <row r="29" spans="10:30" ht="15" customHeight="1" x14ac:dyDescent="0.25">
      <c r="L29" s="41" t="str">
        <f t="shared" si="5"/>
        <v/>
      </c>
      <c r="M29" s="32" t="str">
        <f ca="1">IFERROR(VLOOKUP(CONCATENATE(M$5,ABS($L29)),OTS!$I:$K,2.5-SIGN($L29)/2,FALSE),"")</f>
        <v/>
      </c>
      <c r="N29" s="33" t="str">
        <f ca="1">IFERROR(VLOOKUP(CONCATENATE(N$5,ABS($L29)),OTS!$I:$K,2.5-SIGN($L29)/2,FALSE),"")</f>
        <v/>
      </c>
      <c r="O29" s="33" t="str">
        <f ca="1">IFERROR(VLOOKUP(CONCATENATE(O$5,ABS($L29)),OTS!$I:$K,2.5-SIGN($L29)/2,FALSE),"")</f>
        <v/>
      </c>
      <c r="P29" s="34" t="str">
        <f ca="1">IFERROR(VLOOKUP(CONCATENATE(P$5,ABS($L29)),OTS!$I:$K,2.5-SIGN($L29)/2,FALSE),"")</f>
        <v/>
      </c>
    </row>
    <row r="30" spans="10:30" ht="15" customHeight="1" thickBot="1" x14ac:dyDescent="0.3">
      <c r="L30" s="42" t="str">
        <f t="shared" si="5"/>
        <v/>
      </c>
      <c r="M30" s="35" t="str">
        <f ca="1">IFERROR(VLOOKUP(CONCATENATE(M$5,ABS($L30)),OTS!$I:$K,2.5-SIGN($L30)/2,FALSE),"")</f>
        <v/>
      </c>
      <c r="N30" s="36" t="str">
        <f ca="1">IFERROR(VLOOKUP(CONCATENATE(N$5,ABS($L30)),OTS!$I:$K,2.5-SIGN($L30)/2,FALSE),"")</f>
        <v/>
      </c>
      <c r="O30" s="36" t="str">
        <f ca="1">IFERROR(VLOOKUP(CONCATENATE(O$5,ABS($L30)),OTS!$I:$K,2.5-SIGN($L30)/2,FALSE),"")</f>
        <v/>
      </c>
      <c r="P30" s="37" t="str">
        <f ca="1">IFERROR(VLOOKUP(CONCATENATE(P$5,ABS($L30)),OTS!$I:$K,2.5-SIGN($L30)/2,FALSE),"")</f>
        <v/>
      </c>
    </row>
    <row r="31" spans="10:30" ht="15" customHeight="1" x14ac:dyDescent="0.25">
      <c r="M31" t="str">
        <f ca="1">IFERROR(VLOOKUP(CONCATENATE(M$5,ABS($L31)),OTS!$I:$K,2.5-SIGN($L31)/2,FALSE),"")</f>
        <v/>
      </c>
      <c r="N31" t="str">
        <f ca="1">IFERROR(VLOOKUP(CONCATENATE(N$5,ABS($L31)),OTS!$I:$K,2.5-SIGN($L31)/2,FALSE),"")</f>
        <v/>
      </c>
      <c r="O31" t="str">
        <f ca="1">IFERROR(VLOOKUP(CONCATENATE(O$5,ABS($L31)),OTS!$I:$K,2.5-SIGN($L31)/2,FALSE),"")</f>
        <v/>
      </c>
      <c r="P31" t="str">
        <f ca="1">IFERROR(VLOOKUP(CONCATENATE(P$5,ABS($L31)),OTS!$I:$K,2.5-SIGN($L31)/2,FALSE),"")</f>
        <v/>
      </c>
    </row>
    <row r="32" spans="10:30" ht="15" customHeight="1" thickBot="1" x14ac:dyDescent="0.3"/>
    <row r="33" spans="10:23" ht="15" customHeight="1" thickBot="1" x14ac:dyDescent="0.3">
      <c r="L33" s="11"/>
      <c r="M33" s="12" t="str">
        <f ca="1">M$5</f>
        <v>A</v>
      </c>
      <c r="N33" s="12" t="str">
        <f t="shared" ref="N33:P33" ca="1" si="6">N$5</f>
        <v>B</v>
      </c>
      <c r="O33" s="12" t="str">
        <f t="shared" ca="1" si="6"/>
        <v>C</v>
      </c>
      <c r="P33" s="13" t="str">
        <f t="shared" ca="1" si="6"/>
        <v>D</v>
      </c>
      <c r="T33" s="51" t="str">
        <f ca="1">M33</f>
        <v>A</v>
      </c>
      <c r="U33" s="51" t="str">
        <f ca="1">N33</f>
        <v>B</v>
      </c>
      <c r="V33" s="51" t="str">
        <f ca="1">O33</f>
        <v>C</v>
      </c>
      <c r="W33" s="51" t="str">
        <f ca="1">P33</f>
        <v>D</v>
      </c>
    </row>
    <row r="34" spans="10:23" ht="15" customHeight="1" x14ac:dyDescent="0.25">
      <c r="L34" s="14" t="str">
        <f>$L20</f>
        <v/>
      </c>
      <c r="M34" s="11" t="e">
        <f ca="1">M6-IFERROR(VLOOKUP(M20,OTS!$G:$H,2,FALSE),0)</f>
        <v>#N/A</v>
      </c>
      <c r="N34" s="12" t="e">
        <f ca="1">N6-IFERROR(VLOOKUP(N20,OTS!$G:$H,2,FALSE),0)</f>
        <v>#N/A</v>
      </c>
      <c r="O34" s="12" t="e">
        <f ca="1">O6-IFERROR(VLOOKUP(O20,OTS!$G:$H,2,FALSE),0)</f>
        <v>#N/A</v>
      </c>
      <c r="P34" s="13" t="e">
        <f ca="1">P6-IFERROR(VLOOKUP(P20,OTS!$G:$H,2,FALSE),0)</f>
        <v>#N/A</v>
      </c>
      <c r="S34" s="51" t="str">
        <f t="shared" ref="S34:S44" si="7">L34</f>
        <v/>
      </c>
      <c r="T34" s="51" t="e">
        <f t="shared" ref="T34:T44" ca="1" si="8">IFERROR(-SIGN($S34)*M34-$S34*$T$3,#N/A)</f>
        <v>#N/A</v>
      </c>
      <c r="U34" s="51" t="e">
        <f t="shared" ref="U34:U44" ca="1" si="9">IFERROR(-SIGN($S34)*N34-$S34*$T$3,#N/A)</f>
        <v>#N/A</v>
      </c>
      <c r="V34" s="51" t="e">
        <f t="shared" ref="V34:V44" ca="1" si="10">IFERROR(-SIGN($S34)*O34-$S34*$T$3,#N/A)</f>
        <v>#N/A</v>
      </c>
      <c r="W34" s="51" t="e">
        <f t="shared" ref="W34:W44" ca="1" si="11">IFERROR(-SIGN($S34)*P34-$S34*$T$3,#N/A)</f>
        <v>#N/A</v>
      </c>
    </row>
    <row r="35" spans="10:23" ht="15" customHeight="1" x14ac:dyDescent="0.25">
      <c r="L35" s="14" t="str">
        <f t="shared" ref="L35:L44" si="12">$L21</f>
        <v/>
      </c>
      <c r="M35" s="14" t="e">
        <f ca="1">M7-IFERROR(VLOOKUP(M21,OTS!$G:$H,2,FALSE),0)</f>
        <v>#N/A</v>
      </c>
      <c r="N35" s="1" t="e">
        <f ca="1">N7-IFERROR(VLOOKUP(N21,OTS!$G:$H,2,FALSE),0)</f>
        <v>#N/A</v>
      </c>
      <c r="O35" s="1" t="e">
        <f ca="1">O7-IFERROR(VLOOKUP(O21,OTS!$G:$H,2,FALSE),0)</f>
        <v>#N/A</v>
      </c>
      <c r="P35" s="15" t="e">
        <f ca="1">P7-IFERROR(VLOOKUP(P21,OTS!$G:$H,2,FALSE),0)</f>
        <v>#N/A</v>
      </c>
      <c r="S35" s="51" t="str">
        <f t="shared" si="7"/>
        <v/>
      </c>
      <c r="T35" s="51" t="e">
        <f t="shared" ca="1" si="8"/>
        <v>#N/A</v>
      </c>
      <c r="U35" s="51" t="e">
        <f t="shared" ca="1" si="9"/>
        <v>#N/A</v>
      </c>
      <c r="V35" s="51" t="e">
        <f t="shared" ca="1" si="10"/>
        <v>#N/A</v>
      </c>
      <c r="W35" s="51" t="e">
        <f t="shared" ca="1" si="11"/>
        <v>#N/A</v>
      </c>
    </row>
    <row r="36" spans="10:23" ht="15" customHeight="1" x14ac:dyDescent="0.25">
      <c r="L36" s="14">
        <f t="shared" ca="1" si="12"/>
        <v>-3</v>
      </c>
      <c r="M36" s="14">
        <f ca="1">M8-IFERROR(VLOOKUP(M22,OTS!$G:$H,2,FALSE),0)</f>
        <v>15</v>
      </c>
      <c r="N36" s="1">
        <f ca="1">N8-IFERROR(VLOOKUP(N22,OTS!$G:$H,2,FALSE),0)</f>
        <v>1</v>
      </c>
      <c r="O36" s="1">
        <f ca="1">O8-IFERROR(VLOOKUP(O22,OTS!$G:$H,2,FALSE),0)</f>
        <v>0</v>
      </c>
      <c r="P36" s="15">
        <f ca="1">P8-IFERROR(VLOOKUP(P22,OTS!$G:$H,2,FALSE),0)</f>
        <v>-5</v>
      </c>
      <c r="S36" s="51">
        <f t="shared" ca="1" si="7"/>
        <v>-3</v>
      </c>
      <c r="T36" s="51">
        <f t="shared" ca="1" si="8"/>
        <v>75</v>
      </c>
      <c r="U36" s="51">
        <f t="shared" ca="1" si="9"/>
        <v>61</v>
      </c>
      <c r="V36" s="51">
        <f t="shared" ca="1" si="10"/>
        <v>60</v>
      </c>
      <c r="W36" s="51">
        <f t="shared" ca="1" si="11"/>
        <v>55</v>
      </c>
    </row>
    <row r="37" spans="10:23" ht="15" customHeight="1" x14ac:dyDescent="0.25">
      <c r="L37" s="14">
        <f t="shared" ca="1" si="12"/>
        <v>-2</v>
      </c>
      <c r="M37" s="14">
        <f ca="1">M9-IFERROR(VLOOKUP(M23,OTS!$G:$H,2,FALSE),0)</f>
        <v>12</v>
      </c>
      <c r="N37" s="1">
        <f ca="1">N9-IFERROR(VLOOKUP(N23,OTS!$G:$H,2,FALSE),0)</f>
        <v>4</v>
      </c>
      <c r="O37" s="1">
        <f ca="1">O9-IFERROR(VLOOKUP(O23,OTS!$G:$H,2,FALSE),0)</f>
        <v>-4</v>
      </c>
      <c r="P37" s="15">
        <f ca="1">P9-IFERROR(VLOOKUP(P23,OTS!$G:$H,2,FALSE),0)</f>
        <v>-2</v>
      </c>
      <c r="S37" s="51">
        <f t="shared" ca="1" si="7"/>
        <v>-2</v>
      </c>
      <c r="T37" s="51">
        <f t="shared" ca="1" si="8"/>
        <v>52</v>
      </c>
      <c r="U37" s="51">
        <f t="shared" ca="1" si="9"/>
        <v>44</v>
      </c>
      <c r="V37" s="51">
        <f t="shared" ca="1" si="10"/>
        <v>36</v>
      </c>
      <c r="W37" s="51">
        <f t="shared" ca="1" si="11"/>
        <v>38</v>
      </c>
    </row>
    <row r="38" spans="10:23" ht="15" customHeight="1" x14ac:dyDescent="0.25">
      <c r="L38" s="14">
        <f t="shared" ca="1" si="12"/>
        <v>-1</v>
      </c>
      <c r="M38" s="14">
        <f ca="1">M10-IFERROR(VLOOKUP(M24,OTS!$G:$H,2,FALSE),0)</f>
        <v>23</v>
      </c>
      <c r="N38" s="1">
        <f ca="1">N10-IFERROR(VLOOKUP(N24,OTS!$G:$H,2,FALSE),0)</f>
        <v>6</v>
      </c>
      <c r="O38" s="1">
        <f ca="1">O10-IFERROR(VLOOKUP(O24,OTS!$G:$H,2,FALSE),0)</f>
        <v>3</v>
      </c>
      <c r="P38" s="15">
        <f ca="1">P10-IFERROR(VLOOKUP(P24,OTS!$G:$H,2,FALSE),0)</f>
        <v>-7</v>
      </c>
      <c r="S38" s="51">
        <f t="shared" ca="1" si="7"/>
        <v>-1</v>
      </c>
      <c r="T38" s="51">
        <f t="shared" ca="1" si="8"/>
        <v>43</v>
      </c>
      <c r="U38" s="51">
        <f t="shared" ca="1" si="9"/>
        <v>26</v>
      </c>
      <c r="V38" s="51">
        <f t="shared" ca="1" si="10"/>
        <v>23</v>
      </c>
      <c r="W38" s="51">
        <f t="shared" ca="1" si="11"/>
        <v>13</v>
      </c>
    </row>
    <row r="39" spans="10:23" ht="15" customHeight="1" x14ac:dyDescent="0.25">
      <c r="L39" s="14" t="str">
        <f t="shared" si="12"/>
        <v/>
      </c>
      <c r="M39" s="14" t="e">
        <f ca="1">M11-IFERROR(VLOOKUP(M25,OTS!$G:$H,2,FALSE),0)</f>
        <v>#N/A</v>
      </c>
      <c r="N39" s="1" t="e">
        <f ca="1">N11-IFERROR(VLOOKUP(N25,OTS!$G:$H,2,FALSE),0)</f>
        <v>#N/A</v>
      </c>
      <c r="O39" s="1" t="e">
        <f ca="1">O11-IFERROR(VLOOKUP(O25,OTS!$G:$H,2,FALSE),0)</f>
        <v>#N/A</v>
      </c>
      <c r="P39" s="15" t="e">
        <f ca="1">P11-IFERROR(VLOOKUP(P25,OTS!$G:$H,2,FALSE),0)</f>
        <v>#N/A</v>
      </c>
      <c r="S39" s="51" t="str">
        <f t="shared" si="7"/>
        <v/>
      </c>
      <c r="T39" s="51" t="e">
        <f t="shared" ca="1" si="8"/>
        <v>#N/A</v>
      </c>
      <c r="U39" s="51" t="e">
        <f t="shared" ca="1" si="9"/>
        <v>#N/A</v>
      </c>
      <c r="V39" s="51" t="e">
        <f t="shared" ca="1" si="10"/>
        <v>#N/A</v>
      </c>
      <c r="W39" s="51" t="e">
        <f t="shared" ca="1" si="11"/>
        <v>#N/A</v>
      </c>
    </row>
    <row r="40" spans="10:23" ht="15" customHeight="1" x14ac:dyDescent="0.25">
      <c r="L40" s="14">
        <f t="shared" ca="1" si="12"/>
        <v>1</v>
      </c>
      <c r="M40" s="14">
        <f ca="1">M12-IFERROR(VLOOKUP(M26,OTS!$G:$H,2,FALSE),0)</f>
        <v>22</v>
      </c>
      <c r="N40" s="1">
        <f ca="1">N12-IFERROR(VLOOKUP(N26,OTS!$G:$H,2,FALSE),0)</f>
        <v>13</v>
      </c>
      <c r="O40" s="1">
        <f ca="1">O12-IFERROR(VLOOKUP(O26,OTS!$G:$H,2,FALSE),0)</f>
        <v>0</v>
      </c>
      <c r="P40" s="15">
        <f ca="1">P12-IFERROR(VLOOKUP(P26,OTS!$G:$H,2,FALSE),0)</f>
        <v>3</v>
      </c>
      <c r="S40" s="51">
        <f t="shared" ca="1" si="7"/>
        <v>1</v>
      </c>
      <c r="T40" s="51">
        <f t="shared" ca="1" si="8"/>
        <v>-42</v>
      </c>
      <c r="U40" s="51">
        <f t="shared" ca="1" si="9"/>
        <v>-33</v>
      </c>
      <c r="V40" s="51">
        <f t="shared" ca="1" si="10"/>
        <v>-20</v>
      </c>
      <c r="W40" s="51">
        <f t="shared" ca="1" si="11"/>
        <v>-23</v>
      </c>
    </row>
    <row r="41" spans="10:23" ht="15" customHeight="1" x14ac:dyDescent="0.25">
      <c r="L41" s="14">
        <f t="shared" ca="1" si="12"/>
        <v>2</v>
      </c>
      <c r="M41" s="14">
        <f ca="1">M13-IFERROR(VLOOKUP(M27,OTS!$G:$H,2,FALSE),0)</f>
        <v>11</v>
      </c>
      <c r="N41" s="1">
        <f ca="1">N13-IFERROR(VLOOKUP(N27,OTS!$G:$H,2,FALSE),0)</f>
        <v>-1</v>
      </c>
      <c r="O41" s="1">
        <f ca="1">O13-IFERROR(VLOOKUP(O27,OTS!$G:$H,2,FALSE),0)</f>
        <v>2</v>
      </c>
      <c r="P41" s="15">
        <f ca="1">P13-IFERROR(VLOOKUP(P27,OTS!$G:$H,2,FALSE),0)</f>
        <v>2</v>
      </c>
      <c r="S41" s="51">
        <f t="shared" ca="1" si="7"/>
        <v>2</v>
      </c>
      <c r="T41" s="51">
        <f t="shared" ca="1" si="8"/>
        <v>-51</v>
      </c>
      <c r="U41" s="51">
        <f t="shared" ca="1" si="9"/>
        <v>-39</v>
      </c>
      <c r="V41" s="51">
        <f t="shared" ca="1" si="10"/>
        <v>-42</v>
      </c>
      <c r="W41" s="51">
        <f t="shared" ca="1" si="11"/>
        <v>-42</v>
      </c>
    </row>
    <row r="42" spans="10:23" ht="15" customHeight="1" x14ac:dyDescent="0.25">
      <c r="L42" s="14">
        <f t="shared" ca="1" si="12"/>
        <v>3</v>
      </c>
      <c r="M42" s="14">
        <f ca="1">M14-IFERROR(VLOOKUP(M28,OTS!$G:$H,2,FALSE),0)</f>
        <v>12</v>
      </c>
      <c r="N42" s="1">
        <f ca="1">N14-IFERROR(VLOOKUP(N28,OTS!$G:$H,2,FALSE),0)</f>
        <v>2</v>
      </c>
      <c r="O42" s="1">
        <f ca="1">O14-IFERROR(VLOOKUP(O28,OTS!$G:$H,2,FALSE),0)</f>
        <v>2</v>
      </c>
      <c r="P42" s="15">
        <f ca="1">P14-IFERROR(VLOOKUP(P28,OTS!$G:$H,2,FALSE),0)</f>
        <v>-5</v>
      </c>
      <c r="S42" s="51">
        <f t="shared" ca="1" si="7"/>
        <v>3</v>
      </c>
      <c r="T42" s="51">
        <f t="shared" ca="1" si="8"/>
        <v>-72</v>
      </c>
      <c r="U42" s="51">
        <f t="shared" ca="1" si="9"/>
        <v>-62</v>
      </c>
      <c r="V42" s="51">
        <f t="shared" ca="1" si="10"/>
        <v>-62</v>
      </c>
      <c r="W42" s="51">
        <f t="shared" ca="1" si="11"/>
        <v>-55</v>
      </c>
    </row>
    <row r="43" spans="10:23" ht="15" customHeight="1" x14ac:dyDescent="0.25">
      <c r="L43" s="14" t="str">
        <f t="shared" si="12"/>
        <v/>
      </c>
      <c r="M43" s="14" t="e">
        <f ca="1">M15-IFERROR(VLOOKUP(M29,OTS!$G:$H,2,FALSE),0)</f>
        <v>#N/A</v>
      </c>
      <c r="N43" s="1" t="e">
        <f ca="1">N15-IFERROR(VLOOKUP(N29,OTS!$G:$H,2,FALSE),0)</f>
        <v>#N/A</v>
      </c>
      <c r="O43" s="1" t="e">
        <f ca="1">O15-IFERROR(VLOOKUP(O29,OTS!$G:$H,2,FALSE),0)</f>
        <v>#N/A</v>
      </c>
      <c r="P43" s="15" t="e">
        <f ca="1">P15-IFERROR(VLOOKUP(P29,OTS!$G:$H,2,FALSE),0)</f>
        <v>#N/A</v>
      </c>
      <c r="S43" s="51" t="str">
        <f t="shared" si="7"/>
        <v/>
      </c>
      <c r="T43" s="51" t="e">
        <f t="shared" ca="1" si="8"/>
        <v>#N/A</v>
      </c>
      <c r="U43" s="51" t="e">
        <f t="shared" ca="1" si="9"/>
        <v>#N/A</v>
      </c>
      <c r="V43" s="51" t="e">
        <f t="shared" ca="1" si="10"/>
        <v>#N/A</v>
      </c>
      <c r="W43" s="51" t="e">
        <f t="shared" ca="1" si="11"/>
        <v>#N/A</v>
      </c>
    </row>
    <row r="44" spans="10:23" ht="15" customHeight="1" thickBot="1" x14ac:dyDescent="0.3">
      <c r="L44" s="16" t="str">
        <f t="shared" si="12"/>
        <v/>
      </c>
      <c r="M44" s="16" t="e">
        <f ca="1">M16-IFERROR(VLOOKUP(M30,OTS!$G:$H,2,FALSE),0)</f>
        <v>#N/A</v>
      </c>
      <c r="N44" s="17" t="e">
        <f ca="1">N16-IFERROR(VLOOKUP(N30,OTS!$G:$H,2,FALSE),0)</f>
        <v>#N/A</v>
      </c>
      <c r="O44" s="17" t="e">
        <f ca="1">O16-IFERROR(VLOOKUP(O30,OTS!$G:$H,2,FALSE),0)</f>
        <v>#N/A</v>
      </c>
      <c r="P44" s="18" t="e">
        <f ca="1">P16-IFERROR(VLOOKUP(P30,OTS!$G:$H,2,FALSE),0)</f>
        <v>#N/A</v>
      </c>
      <c r="S44" s="51" t="str">
        <f t="shared" si="7"/>
        <v/>
      </c>
      <c r="T44" s="51" t="e">
        <f t="shared" ca="1" si="8"/>
        <v>#N/A</v>
      </c>
      <c r="U44" s="51" t="e">
        <f t="shared" ca="1" si="9"/>
        <v>#N/A</v>
      </c>
      <c r="V44" s="51" t="e">
        <f t="shared" ca="1" si="10"/>
        <v>#N/A</v>
      </c>
      <c r="W44" s="51" t="e">
        <f t="shared" ca="1" si="11"/>
        <v>#N/A</v>
      </c>
    </row>
    <row r="46" spans="10:23" ht="15" customHeight="1" thickBot="1" x14ac:dyDescent="0.3"/>
    <row r="47" spans="10:23" ht="15" customHeight="1" thickBot="1" x14ac:dyDescent="0.3">
      <c r="J47" s="44"/>
      <c r="L47" s="38"/>
      <c r="M47" s="39" t="str">
        <f ca="1">M$5</f>
        <v>A</v>
      </c>
      <c r="N47" s="39" t="str">
        <f t="shared" ref="N47:P47" ca="1" si="13">N$5</f>
        <v>B</v>
      </c>
      <c r="O47" s="39" t="str">
        <f t="shared" ca="1" si="13"/>
        <v>C</v>
      </c>
      <c r="P47" s="40" t="str">
        <f t="shared" ca="1" si="13"/>
        <v>D</v>
      </c>
    </row>
    <row r="48" spans="10:23" ht="15" customHeight="1" x14ac:dyDescent="0.25">
      <c r="L48" s="41" t="str">
        <f>$L34</f>
        <v/>
      </c>
      <c r="M48" s="20" t="str">
        <f t="shared" ref="M48:P49" ca="1" si="14">M20</f>
        <v/>
      </c>
      <c r="N48" s="21" t="str">
        <f t="shared" ca="1" si="14"/>
        <v/>
      </c>
      <c r="O48" s="21" t="str">
        <f t="shared" ca="1" si="14"/>
        <v/>
      </c>
      <c r="P48" s="22" t="str">
        <f t="shared" ca="1" si="14"/>
        <v/>
      </c>
    </row>
    <row r="49" spans="10:30" ht="15" customHeight="1" x14ac:dyDescent="0.25">
      <c r="L49" s="41" t="str">
        <f t="shared" ref="L49:L58" si="15">$L35</f>
        <v/>
      </c>
      <c r="M49" s="23" t="str">
        <f t="shared" ca="1" si="14"/>
        <v/>
      </c>
      <c r="N49" s="24" t="str">
        <f t="shared" ca="1" si="14"/>
        <v/>
      </c>
      <c r="O49" s="24" t="str">
        <f t="shared" ca="1" si="14"/>
        <v/>
      </c>
      <c r="P49" s="25" t="str">
        <f t="shared" ca="1" si="14"/>
        <v/>
      </c>
    </row>
    <row r="50" spans="10:30" ht="15" customHeight="1" x14ac:dyDescent="0.25">
      <c r="L50" s="41">
        <f t="shared" ca="1" si="15"/>
        <v>-3</v>
      </c>
      <c r="M50" s="23" t="str">
        <f t="shared" ref="M50:P50" ca="1" si="16">M22</f>
        <v>H</v>
      </c>
      <c r="N50" s="24" t="str">
        <f t="shared" ca="1" si="16"/>
        <v>I</v>
      </c>
      <c r="O50" s="24" t="str">
        <f t="shared" ca="1" si="16"/>
        <v>I</v>
      </c>
      <c r="P50" s="25" t="str">
        <f t="shared" ca="1" si="16"/>
        <v/>
      </c>
    </row>
    <row r="51" spans="10:30" ht="15" customHeight="1" x14ac:dyDescent="0.25">
      <c r="L51" s="41">
        <f t="shared" ca="1" si="15"/>
        <v>-2</v>
      </c>
      <c r="M51" s="23" t="str">
        <f t="shared" ref="M51:P51" ca="1" si="17">M23</f>
        <v>H*</v>
      </c>
      <c r="N51" s="24" t="str">
        <f t="shared" ca="1" si="17"/>
        <v>I*</v>
      </c>
      <c r="O51" s="24" t="str">
        <f t="shared" ca="1" si="17"/>
        <v>I</v>
      </c>
      <c r="P51" s="25" t="str">
        <f t="shared" ca="1" si="17"/>
        <v>I</v>
      </c>
    </row>
    <row r="52" spans="10:30" ht="15" customHeight="1" x14ac:dyDescent="0.25">
      <c r="J52" s="48"/>
      <c r="L52" s="41">
        <f t="shared" ca="1" si="15"/>
        <v>-1</v>
      </c>
      <c r="M52" s="23" t="str">
        <f t="shared" ref="M52:P52" ca="1" si="18">M24</f>
        <v>HI</v>
      </c>
      <c r="N52" s="24" t="str">
        <f t="shared" ca="1" si="18"/>
        <v>V</v>
      </c>
      <c r="O52" s="24" t="str">
        <f t="shared" ca="1" si="18"/>
        <v>I</v>
      </c>
      <c r="P52" s="25" t="str">
        <f t="shared" ca="1" si="18"/>
        <v>O10</v>
      </c>
    </row>
    <row r="53" spans="10:30" ht="15" customHeight="1" x14ac:dyDescent="0.25">
      <c r="J53" s="44" t="s">
        <v>163</v>
      </c>
      <c r="L53" s="41" t="str">
        <f t="shared" si="15"/>
        <v/>
      </c>
      <c r="M53" s="23" t="str">
        <f t="shared" ref="M53:P53" ca="1" si="19">M25</f>
        <v/>
      </c>
      <c r="N53" s="24" t="str">
        <f t="shared" ca="1" si="19"/>
        <v/>
      </c>
      <c r="O53" s="24" t="str">
        <f t="shared" ca="1" si="19"/>
        <v/>
      </c>
      <c r="P53" s="25" t="str">
        <f t="shared" ca="1" si="19"/>
        <v/>
      </c>
    </row>
    <row r="54" spans="10:30" ht="15" customHeight="1" x14ac:dyDescent="0.25">
      <c r="J54" s="48" t="s">
        <v>162</v>
      </c>
      <c r="L54" s="41">
        <f t="shared" ca="1" si="15"/>
        <v>1</v>
      </c>
      <c r="M54" s="23" t="str">
        <f t="shared" ref="M54:P54" ca="1" si="20">M26</f>
        <v>AS+</v>
      </c>
      <c r="N54" s="24" t="str">
        <f t="shared" ca="1" si="20"/>
        <v>DL</v>
      </c>
      <c r="O54" s="24" t="str">
        <f t="shared" ca="1" si="20"/>
        <v>SL</v>
      </c>
      <c r="P54" s="25" t="str">
        <f t="shared" ca="1" si="20"/>
        <v>SL</v>
      </c>
    </row>
    <row r="55" spans="10:30" ht="15" customHeight="1" x14ac:dyDescent="0.25">
      <c r="L55" s="41">
        <f t="shared" ca="1" si="15"/>
        <v>2</v>
      </c>
      <c r="M55" s="23" t="str">
        <f t="shared" ref="M55:P55" ca="1" si="21">M27</f>
        <v>AS*</v>
      </c>
      <c r="N55" s="24" t="str">
        <f t="shared" ca="1" si="21"/>
        <v>SL*</v>
      </c>
      <c r="O55" s="24" t="str">
        <f t="shared" ca="1" si="21"/>
        <v>SL</v>
      </c>
      <c r="P55" s="25" t="str">
        <f t="shared" ca="1" si="21"/>
        <v>SL</v>
      </c>
    </row>
    <row r="56" spans="10:30" ht="15" customHeight="1" x14ac:dyDescent="0.25">
      <c r="L56" s="41">
        <f t="shared" ca="1" si="15"/>
        <v>3</v>
      </c>
      <c r="M56" s="23" t="str">
        <f t="shared" ref="M56:P56" ca="1" si="22">M28</f>
        <v>AS</v>
      </c>
      <c r="N56" s="24" t="str">
        <f t="shared" ca="1" si="22"/>
        <v>SL</v>
      </c>
      <c r="O56" s="24" t="str">
        <f t="shared" ca="1" si="22"/>
        <v>SL</v>
      </c>
      <c r="P56" s="25" t="str">
        <f t="shared" ca="1" si="22"/>
        <v/>
      </c>
    </row>
    <row r="57" spans="10:30" ht="15" customHeight="1" x14ac:dyDescent="0.25">
      <c r="L57" s="41" t="str">
        <f t="shared" si="15"/>
        <v/>
      </c>
      <c r="M57" s="23" t="str">
        <f t="shared" ref="M57:P57" ca="1" si="23">M29</f>
        <v/>
      </c>
      <c r="N57" s="24" t="str">
        <f t="shared" ca="1" si="23"/>
        <v/>
      </c>
      <c r="O57" s="24" t="str">
        <f t="shared" ca="1" si="23"/>
        <v/>
      </c>
      <c r="P57" s="25" t="str">
        <f t="shared" ca="1" si="23"/>
        <v/>
      </c>
    </row>
    <row r="58" spans="10:30" ht="15" customHeight="1" thickBot="1" x14ac:dyDescent="0.3">
      <c r="L58" s="42" t="str">
        <f t="shared" si="15"/>
        <v/>
      </c>
      <c r="M58" s="26" t="str">
        <f t="shared" ref="M58:P58" ca="1" si="24">M30</f>
        <v/>
      </c>
      <c r="N58" s="27" t="str">
        <f t="shared" ca="1" si="24"/>
        <v/>
      </c>
      <c r="O58" s="27" t="str">
        <f t="shared" ca="1" si="24"/>
        <v/>
      </c>
      <c r="P58" s="28" t="str">
        <f t="shared" ca="1" si="24"/>
        <v/>
      </c>
    </row>
    <row r="60" spans="10:30" ht="15" customHeight="1" thickBot="1" x14ac:dyDescent="0.3"/>
    <row r="61" spans="10:30" ht="15" customHeight="1" thickBot="1" x14ac:dyDescent="0.3">
      <c r="L61" s="11"/>
      <c r="M61" s="12" t="str">
        <f ca="1">M$5</f>
        <v>A</v>
      </c>
      <c r="N61" s="12" t="str">
        <f t="shared" ref="N61:P61" ca="1" si="25">N$5</f>
        <v>B</v>
      </c>
      <c r="O61" s="12" t="str">
        <f t="shared" ca="1" si="25"/>
        <v>C</v>
      </c>
      <c r="P61" s="13" t="str">
        <f t="shared" ca="1" si="25"/>
        <v>D</v>
      </c>
      <c r="T61" s="51" t="str">
        <f ca="1">M61</f>
        <v>A</v>
      </c>
      <c r="U61" s="51" t="str">
        <f ca="1">N61</f>
        <v>B</v>
      </c>
      <c r="V61" s="51" t="str">
        <f ca="1">O61</f>
        <v>C</v>
      </c>
      <c r="W61" s="51" t="str">
        <f ca="1">P61</f>
        <v>D</v>
      </c>
      <c r="Z61" s="50"/>
      <c r="AA61" s="50" t="str">
        <f ca="1">T61</f>
        <v>A</v>
      </c>
      <c r="AB61" s="50" t="str">
        <f ca="1">U61</f>
        <v>B</v>
      </c>
      <c r="AC61" s="50" t="str">
        <f ca="1">V61</f>
        <v>C</v>
      </c>
      <c r="AD61" s="50" t="str">
        <f ca="1">W61</f>
        <v>D</v>
      </c>
    </row>
    <row r="62" spans="10:30" ht="15" customHeight="1" x14ac:dyDescent="0.25">
      <c r="L62" s="14" t="str">
        <f>$L34</f>
        <v/>
      </c>
      <c r="M62" s="11" t="e">
        <f ca="1">M34+IFERROR(VLOOKUP(M48,OTS!$G:$H,2,FALSE),0)</f>
        <v>#N/A</v>
      </c>
      <c r="N62" s="12" t="e">
        <f ca="1">N34+IFERROR(VLOOKUP(N48,OTS!$G:$H,2,FALSE),0)</f>
        <v>#N/A</v>
      </c>
      <c r="O62" s="12" t="e">
        <f ca="1">O34+IFERROR(VLOOKUP(O48,OTS!$G:$H,2,FALSE),0)</f>
        <v>#N/A</v>
      </c>
      <c r="P62" s="13" t="e">
        <f ca="1">P34+IFERROR(VLOOKUP(P48,OTS!$G:$H,2,FALSE),0)</f>
        <v>#N/A</v>
      </c>
      <c r="S62" s="51" t="str">
        <f t="shared" ref="S62:S72" si="26">L62</f>
        <v/>
      </c>
      <c r="T62" s="51" t="e">
        <f t="shared" ref="T62:T72" ca="1" si="27">IFERROR(-SIGN($S62)*M62-$S62*$T$3,#N/A)</f>
        <v>#N/A</v>
      </c>
      <c r="U62" s="51" t="e">
        <f t="shared" ref="U62:U72" ca="1" si="28">IFERROR(-SIGN($S62)*N62-$S62*$T$3,#N/A)</f>
        <v>#N/A</v>
      </c>
      <c r="V62" s="51" t="e">
        <f t="shared" ref="V62:V72" ca="1" si="29">IFERROR(-SIGN($S62)*O62-$S62*$T$3,#N/A)</f>
        <v>#N/A</v>
      </c>
      <c r="W62" s="51" t="e">
        <f t="shared" ref="W62:W72" ca="1" si="30">IFERROR(-SIGN($S62)*P62-$S62*$T$3,#N/A)</f>
        <v>#N/A</v>
      </c>
      <c r="Z62" s="50" t="str">
        <f t="shared" ref="Z62:Z72" si="31">S62</f>
        <v/>
      </c>
      <c r="AA62" s="50" t="e">
        <f t="shared" ref="AA62:AA72" ca="1" si="32">IFERROR(M62+AA$3,#N/A)</f>
        <v>#N/A</v>
      </c>
      <c r="AB62" s="50" t="e">
        <f t="shared" ref="AB62:AB72" ca="1" si="33">IFERROR(N62+AB$3,#N/A)</f>
        <v>#N/A</v>
      </c>
      <c r="AC62" s="50" t="e">
        <f t="shared" ref="AC62:AC72" ca="1" si="34">IFERROR(O62+AC$3,#N/A)</f>
        <v>#N/A</v>
      </c>
      <c r="AD62" s="50" t="e">
        <f t="shared" ref="AD62:AD72" ca="1" si="35">IFERROR(P62+AD$3,#N/A)</f>
        <v>#N/A</v>
      </c>
    </row>
    <row r="63" spans="10:30" ht="15" customHeight="1" x14ac:dyDescent="0.25">
      <c r="L63" s="14" t="str">
        <f t="shared" ref="L63:L72" si="36">$L35</f>
        <v/>
      </c>
      <c r="M63" s="14" t="e">
        <f ca="1">M35+IFERROR(VLOOKUP(M49,OTS!$G:$H,2,FALSE),0)</f>
        <v>#N/A</v>
      </c>
      <c r="N63" s="1" t="e">
        <f ca="1">N35+IFERROR(VLOOKUP(N49,OTS!$G:$H,2,FALSE),0)</f>
        <v>#N/A</v>
      </c>
      <c r="O63" s="1" t="e">
        <f ca="1">O35+IFERROR(VLOOKUP(O49,OTS!$G:$H,2,FALSE),0)</f>
        <v>#N/A</v>
      </c>
      <c r="P63" s="15" t="e">
        <f ca="1">P35+IFERROR(VLOOKUP(P49,OTS!$G:$H,2,FALSE),0)</f>
        <v>#N/A</v>
      </c>
      <c r="S63" s="51" t="str">
        <f t="shared" si="26"/>
        <v/>
      </c>
      <c r="T63" s="51" t="e">
        <f t="shared" ca="1" si="27"/>
        <v>#N/A</v>
      </c>
      <c r="U63" s="51" t="e">
        <f t="shared" ca="1" si="28"/>
        <v>#N/A</v>
      </c>
      <c r="V63" s="51" t="e">
        <f t="shared" ca="1" si="29"/>
        <v>#N/A</v>
      </c>
      <c r="W63" s="51" t="e">
        <f t="shared" ca="1" si="30"/>
        <v>#N/A</v>
      </c>
      <c r="Z63" s="50" t="str">
        <f t="shared" si="31"/>
        <v/>
      </c>
      <c r="AA63" s="50" t="e">
        <f t="shared" ca="1" si="32"/>
        <v>#N/A</v>
      </c>
      <c r="AB63" s="50" t="e">
        <f t="shared" ca="1" si="33"/>
        <v>#N/A</v>
      </c>
      <c r="AC63" s="50" t="e">
        <f t="shared" ca="1" si="34"/>
        <v>#N/A</v>
      </c>
      <c r="AD63" s="50" t="e">
        <f t="shared" ca="1" si="35"/>
        <v>#N/A</v>
      </c>
    </row>
    <row r="64" spans="10:30" ht="15" customHeight="1" x14ac:dyDescent="0.25">
      <c r="L64" s="14">
        <f t="shared" ca="1" si="36"/>
        <v>-3</v>
      </c>
      <c r="M64" s="14">
        <f ca="1">M36+IFERROR(VLOOKUP(M50,OTS!$G:$H,2,FALSE),0)</f>
        <v>1</v>
      </c>
      <c r="N64" s="1">
        <f ca="1">N36+IFERROR(VLOOKUP(N50,OTS!$G:$H,2,FALSE),0)</f>
        <v>1</v>
      </c>
      <c r="O64" s="1">
        <f ca="1">O36+IFERROR(VLOOKUP(O50,OTS!$G:$H,2,FALSE),0)</f>
        <v>0</v>
      </c>
      <c r="P64" s="15">
        <f ca="1">P36+IFERROR(VLOOKUP(P50,OTS!$G:$H,2,FALSE),0)</f>
        <v>-5</v>
      </c>
      <c r="S64" s="51">
        <f t="shared" ca="1" si="26"/>
        <v>-3</v>
      </c>
      <c r="T64" s="51">
        <f t="shared" ca="1" si="27"/>
        <v>61</v>
      </c>
      <c r="U64" s="51">
        <f t="shared" ca="1" si="28"/>
        <v>61</v>
      </c>
      <c r="V64" s="51">
        <f t="shared" ca="1" si="29"/>
        <v>60</v>
      </c>
      <c r="W64" s="51">
        <f t="shared" ca="1" si="30"/>
        <v>55</v>
      </c>
      <c r="Z64" s="50">
        <f t="shared" ca="1" si="31"/>
        <v>-3</v>
      </c>
      <c r="AA64" s="50">
        <f t="shared" ca="1" si="32"/>
        <v>21</v>
      </c>
      <c r="AB64" s="50">
        <f t="shared" ca="1" si="33"/>
        <v>41</v>
      </c>
      <c r="AC64" s="50">
        <f t="shared" ca="1" si="34"/>
        <v>60</v>
      </c>
      <c r="AD64" s="50">
        <f t="shared" ca="1" si="35"/>
        <v>75</v>
      </c>
    </row>
    <row r="65" spans="12:30" ht="15" customHeight="1" x14ac:dyDescent="0.25">
      <c r="L65" s="14">
        <f t="shared" ca="1" si="36"/>
        <v>-2</v>
      </c>
      <c r="M65" s="14">
        <f ca="1">M37+IFERROR(VLOOKUP(M51,OTS!$G:$H,2,FALSE),0)</f>
        <v>-2</v>
      </c>
      <c r="N65" s="1">
        <f ca="1">N37+IFERROR(VLOOKUP(N51,OTS!$G:$H,2,FALSE),0)</f>
        <v>4</v>
      </c>
      <c r="O65" s="1">
        <f ca="1">O37+IFERROR(VLOOKUP(O51,OTS!$G:$H,2,FALSE),0)</f>
        <v>-4</v>
      </c>
      <c r="P65" s="15">
        <f ca="1">P37+IFERROR(VLOOKUP(P51,OTS!$G:$H,2,FALSE),0)</f>
        <v>-2</v>
      </c>
      <c r="S65" s="51">
        <f t="shared" ca="1" si="26"/>
        <v>-2</v>
      </c>
      <c r="T65" s="51">
        <f t="shared" ca="1" si="27"/>
        <v>38</v>
      </c>
      <c r="U65" s="51">
        <f t="shared" ca="1" si="28"/>
        <v>44</v>
      </c>
      <c r="V65" s="51">
        <f t="shared" ca="1" si="29"/>
        <v>36</v>
      </c>
      <c r="W65" s="51">
        <f t="shared" ca="1" si="30"/>
        <v>38</v>
      </c>
      <c r="Z65" s="50">
        <f t="shared" ca="1" si="31"/>
        <v>-2</v>
      </c>
      <c r="AA65" s="50">
        <f t="shared" ca="1" si="32"/>
        <v>18</v>
      </c>
      <c r="AB65" s="50">
        <f t="shared" ca="1" si="33"/>
        <v>44</v>
      </c>
      <c r="AC65" s="50">
        <f t="shared" ca="1" si="34"/>
        <v>56</v>
      </c>
      <c r="AD65" s="50">
        <f t="shared" ca="1" si="35"/>
        <v>78</v>
      </c>
    </row>
    <row r="66" spans="12:30" ht="15" customHeight="1" x14ac:dyDescent="0.25">
      <c r="L66" s="14">
        <f t="shared" ca="1" si="36"/>
        <v>-1</v>
      </c>
      <c r="M66" s="14">
        <f ca="1">M38+IFERROR(VLOOKUP(M52,OTS!$G:$H,2,FALSE),0)</f>
        <v>-1</v>
      </c>
      <c r="N66" s="1">
        <f ca="1">N38+IFERROR(VLOOKUP(N52,OTS!$G:$H,2,FALSE),0)</f>
        <v>-3</v>
      </c>
      <c r="O66" s="1">
        <f ca="1">O38+IFERROR(VLOOKUP(O52,OTS!$G:$H,2,FALSE),0)</f>
        <v>3</v>
      </c>
      <c r="P66" s="15">
        <f ca="1">P38+IFERROR(VLOOKUP(P52,OTS!$G:$H,2,FALSE),0)</f>
        <v>3</v>
      </c>
      <c r="S66" s="51">
        <f t="shared" ca="1" si="26"/>
        <v>-1</v>
      </c>
      <c r="T66" s="51">
        <f t="shared" ca="1" si="27"/>
        <v>19</v>
      </c>
      <c r="U66" s="51">
        <f t="shared" ca="1" si="28"/>
        <v>17</v>
      </c>
      <c r="V66" s="51">
        <f t="shared" ca="1" si="29"/>
        <v>23</v>
      </c>
      <c r="W66" s="51">
        <f t="shared" ca="1" si="30"/>
        <v>23</v>
      </c>
      <c r="Z66" s="50">
        <f t="shared" ca="1" si="31"/>
        <v>-1</v>
      </c>
      <c r="AA66" s="50">
        <f t="shared" ca="1" si="32"/>
        <v>19</v>
      </c>
      <c r="AB66" s="50">
        <f t="shared" ca="1" si="33"/>
        <v>37</v>
      </c>
      <c r="AC66" s="50">
        <f t="shared" ca="1" si="34"/>
        <v>63</v>
      </c>
      <c r="AD66" s="50">
        <f t="shared" ca="1" si="35"/>
        <v>83</v>
      </c>
    </row>
    <row r="67" spans="12:30" ht="15" customHeight="1" x14ac:dyDescent="0.25">
      <c r="L67" s="14" t="str">
        <f t="shared" si="36"/>
        <v/>
      </c>
      <c r="M67" s="14" t="e">
        <f ca="1">M39+IFERROR(VLOOKUP(M53,OTS!$G:$H,2,FALSE),0)</f>
        <v>#N/A</v>
      </c>
      <c r="N67" s="1" t="e">
        <f ca="1">N39+IFERROR(VLOOKUP(N53,OTS!$G:$H,2,FALSE),0)</f>
        <v>#N/A</v>
      </c>
      <c r="O67" s="1" t="e">
        <f ca="1">O39+IFERROR(VLOOKUP(O53,OTS!$G:$H,2,FALSE),0)</f>
        <v>#N/A</v>
      </c>
      <c r="P67" s="15" t="e">
        <f ca="1">P39+IFERROR(VLOOKUP(P53,OTS!$G:$H,2,FALSE),0)</f>
        <v>#N/A</v>
      </c>
      <c r="S67" s="51" t="str">
        <f t="shared" si="26"/>
        <v/>
      </c>
      <c r="T67" s="51" t="e">
        <f t="shared" ca="1" si="27"/>
        <v>#N/A</v>
      </c>
      <c r="U67" s="51" t="e">
        <f t="shared" ca="1" si="28"/>
        <v>#N/A</v>
      </c>
      <c r="V67" s="51" t="e">
        <f t="shared" ca="1" si="29"/>
        <v>#N/A</v>
      </c>
      <c r="W67" s="51" t="e">
        <f t="shared" ca="1" si="30"/>
        <v>#N/A</v>
      </c>
      <c r="Z67" s="50" t="str">
        <f t="shared" si="31"/>
        <v/>
      </c>
      <c r="AA67" s="50" t="e">
        <f t="shared" ca="1" si="32"/>
        <v>#N/A</v>
      </c>
      <c r="AB67" s="50" t="e">
        <f t="shared" ca="1" si="33"/>
        <v>#N/A</v>
      </c>
      <c r="AC67" s="50" t="e">
        <f t="shared" ca="1" si="34"/>
        <v>#N/A</v>
      </c>
      <c r="AD67" s="50" t="e">
        <f t="shared" ca="1" si="35"/>
        <v>#N/A</v>
      </c>
    </row>
    <row r="68" spans="12:30" ht="15" customHeight="1" x14ac:dyDescent="0.25">
      <c r="L68" s="14">
        <f t="shared" ca="1" si="36"/>
        <v>1</v>
      </c>
      <c r="M68" s="14">
        <f ca="1">M40+IFERROR(VLOOKUP(M54,OTS!$G:$H,2,FALSE),0)</f>
        <v>-2</v>
      </c>
      <c r="N68" s="1">
        <f ca="1">N40+IFERROR(VLOOKUP(N54,OTS!$G:$H,2,FALSE),0)</f>
        <v>4</v>
      </c>
      <c r="O68" s="1">
        <f ca="1">O40+IFERROR(VLOOKUP(O54,OTS!$G:$H,2,FALSE),0)</f>
        <v>0</v>
      </c>
      <c r="P68" s="15">
        <f ca="1">P40+IFERROR(VLOOKUP(P54,OTS!$G:$H,2,FALSE),0)</f>
        <v>3</v>
      </c>
      <c r="S68" s="51">
        <f t="shared" ca="1" si="26"/>
        <v>1</v>
      </c>
      <c r="T68" s="51">
        <f t="shared" ca="1" si="27"/>
        <v>-18</v>
      </c>
      <c r="U68" s="51">
        <f t="shared" ca="1" si="28"/>
        <v>-24</v>
      </c>
      <c r="V68" s="51">
        <f t="shared" ca="1" si="29"/>
        <v>-20</v>
      </c>
      <c r="W68" s="51">
        <f t="shared" ca="1" si="30"/>
        <v>-23</v>
      </c>
      <c r="Z68" s="50">
        <f t="shared" ca="1" si="31"/>
        <v>1</v>
      </c>
      <c r="AA68" s="50">
        <f t="shared" ca="1" si="32"/>
        <v>18</v>
      </c>
      <c r="AB68" s="50">
        <f t="shared" ca="1" si="33"/>
        <v>44</v>
      </c>
      <c r="AC68" s="50">
        <f t="shared" ca="1" si="34"/>
        <v>60</v>
      </c>
      <c r="AD68" s="50">
        <f t="shared" ca="1" si="35"/>
        <v>83</v>
      </c>
    </row>
    <row r="69" spans="12:30" ht="15" customHeight="1" x14ac:dyDescent="0.25">
      <c r="L69" s="14">
        <f t="shared" ca="1" si="36"/>
        <v>2</v>
      </c>
      <c r="M69" s="14">
        <f ca="1">M41+IFERROR(VLOOKUP(M55,OTS!$G:$H,2,FALSE),0)</f>
        <v>-3</v>
      </c>
      <c r="N69" s="1">
        <f ca="1">N41+IFERROR(VLOOKUP(N55,OTS!$G:$H,2,FALSE),0)</f>
        <v>-1</v>
      </c>
      <c r="O69" s="1">
        <f ca="1">O41+IFERROR(VLOOKUP(O55,OTS!$G:$H,2,FALSE),0)</f>
        <v>2</v>
      </c>
      <c r="P69" s="15">
        <f ca="1">P41+IFERROR(VLOOKUP(P55,OTS!$G:$H,2,FALSE),0)</f>
        <v>2</v>
      </c>
      <c r="S69" s="51">
        <f t="shared" ca="1" si="26"/>
        <v>2</v>
      </c>
      <c r="T69" s="51">
        <f t="shared" ca="1" si="27"/>
        <v>-37</v>
      </c>
      <c r="U69" s="51">
        <f t="shared" ca="1" si="28"/>
        <v>-39</v>
      </c>
      <c r="V69" s="51">
        <f t="shared" ca="1" si="29"/>
        <v>-42</v>
      </c>
      <c r="W69" s="51">
        <f t="shared" ca="1" si="30"/>
        <v>-42</v>
      </c>
      <c r="Z69" s="50">
        <f t="shared" ca="1" si="31"/>
        <v>2</v>
      </c>
      <c r="AA69" s="50">
        <f t="shared" ca="1" si="32"/>
        <v>17</v>
      </c>
      <c r="AB69" s="50">
        <f t="shared" ca="1" si="33"/>
        <v>39</v>
      </c>
      <c r="AC69" s="50">
        <f t="shared" ca="1" si="34"/>
        <v>62</v>
      </c>
      <c r="AD69" s="50">
        <f t="shared" ca="1" si="35"/>
        <v>82</v>
      </c>
    </row>
    <row r="70" spans="12:30" ht="15" customHeight="1" x14ac:dyDescent="0.25">
      <c r="L70" s="14">
        <f t="shared" ca="1" si="36"/>
        <v>3</v>
      </c>
      <c r="M70" s="14">
        <f ca="1">M42+IFERROR(VLOOKUP(M56,OTS!$G:$H,2,FALSE),0)</f>
        <v>-2</v>
      </c>
      <c r="N70" s="1">
        <f ca="1">N42+IFERROR(VLOOKUP(N56,OTS!$G:$H,2,FALSE),0)</f>
        <v>2</v>
      </c>
      <c r="O70" s="1">
        <f ca="1">O42+IFERROR(VLOOKUP(O56,OTS!$G:$H,2,FALSE),0)</f>
        <v>2</v>
      </c>
      <c r="P70" s="15">
        <f ca="1">P42+IFERROR(VLOOKUP(P56,OTS!$G:$H,2,FALSE),0)</f>
        <v>-5</v>
      </c>
      <c r="S70" s="51">
        <f t="shared" ca="1" si="26"/>
        <v>3</v>
      </c>
      <c r="T70" s="51">
        <f t="shared" ca="1" si="27"/>
        <v>-58</v>
      </c>
      <c r="U70" s="51">
        <f t="shared" ca="1" si="28"/>
        <v>-62</v>
      </c>
      <c r="V70" s="51">
        <f t="shared" ca="1" si="29"/>
        <v>-62</v>
      </c>
      <c r="W70" s="51">
        <f t="shared" ca="1" si="30"/>
        <v>-55</v>
      </c>
      <c r="Z70" s="50">
        <f t="shared" ca="1" si="31"/>
        <v>3</v>
      </c>
      <c r="AA70" s="50">
        <f t="shared" ca="1" si="32"/>
        <v>18</v>
      </c>
      <c r="AB70" s="50">
        <f t="shared" ca="1" si="33"/>
        <v>42</v>
      </c>
      <c r="AC70" s="50">
        <f t="shared" ca="1" si="34"/>
        <v>62</v>
      </c>
      <c r="AD70" s="50">
        <f t="shared" ca="1" si="35"/>
        <v>75</v>
      </c>
    </row>
    <row r="71" spans="12:30" ht="15" customHeight="1" x14ac:dyDescent="0.25">
      <c r="L71" s="14" t="str">
        <f t="shared" si="36"/>
        <v/>
      </c>
      <c r="M71" s="14" t="e">
        <f ca="1">M43+IFERROR(VLOOKUP(M57,OTS!$G:$H,2,FALSE),0)</f>
        <v>#N/A</v>
      </c>
      <c r="N71" s="1" t="e">
        <f ca="1">N43+IFERROR(VLOOKUP(N57,OTS!$G:$H,2,FALSE),0)</f>
        <v>#N/A</v>
      </c>
      <c r="O71" s="1" t="e">
        <f ca="1">O43+IFERROR(VLOOKUP(O57,OTS!$G:$H,2,FALSE),0)</f>
        <v>#N/A</v>
      </c>
      <c r="P71" s="15" t="e">
        <f ca="1">P43+IFERROR(VLOOKUP(P57,OTS!$G:$H,2,FALSE),0)</f>
        <v>#N/A</v>
      </c>
      <c r="S71" s="51" t="str">
        <f t="shared" si="26"/>
        <v/>
      </c>
      <c r="T71" s="51" t="e">
        <f t="shared" ca="1" si="27"/>
        <v>#N/A</v>
      </c>
      <c r="U71" s="51" t="e">
        <f t="shared" ca="1" si="28"/>
        <v>#N/A</v>
      </c>
      <c r="V71" s="51" t="e">
        <f t="shared" ca="1" si="29"/>
        <v>#N/A</v>
      </c>
      <c r="W71" s="51" t="e">
        <f t="shared" ca="1" si="30"/>
        <v>#N/A</v>
      </c>
      <c r="Z71" s="50" t="str">
        <f t="shared" si="31"/>
        <v/>
      </c>
      <c r="AA71" s="50" t="e">
        <f t="shared" ca="1" si="32"/>
        <v>#N/A</v>
      </c>
      <c r="AB71" s="50" t="e">
        <f t="shared" ca="1" si="33"/>
        <v>#N/A</v>
      </c>
      <c r="AC71" s="50" t="e">
        <f t="shared" ca="1" si="34"/>
        <v>#N/A</v>
      </c>
      <c r="AD71" s="50" t="e">
        <f t="shared" ca="1" si="35"/>
        <v>#N/A</v>
      </c>
    </row>
    <row r="72" spans="12:30" ht="15" customHeight="1" thickBot="1" x14ac:dyDescent="0.3">
      <c r="L72" s="16" t="str">
        <f t="shared" si="36"/>
        <v/>
      </c>
      <c r="M72" s="16" t="e">
        <f ca="1">M44+IFERROR(VLOOKUP(M58,OTS!$G:$H,2,FALSE),0)</f>
        <v>#N/A</v>
      </c>
      <c r="N72" s="17" t="e">
        <f ca="1">N44+IFERROR(VLOOKUP(N58,OTS!$G:$H,2,FALSE),0)</f>
        <v>#N/A</v>
      </c>
      <c r="O72" s="17" t="e">
        <f ca="1">O44+IFERROR(VLOOKUP(O58,OTS!$G:$H,2,FALSE),0)</f>
        <v>#N/A</v>
      </c>
      <c r="P72" s="18" t="e">
        <f ca="1">P44+IFERROR(VLOOKUP(P58,OTS!$G:$H,2,FALSE),0)</f>
        <v>#N/A</v>
      </c>
      <c r="S72" s="51" t="str">
        <f t="shared" si="26"/>
        <v/>
      </c>
      <c r="T72" s="51" t="e">
        <f t="shared" ca="1" si="27"/>
        <v>#N/A</v>
      </c>
      <c r="U72" s="51" t="e">
        <f t="shared" ca="1" si="28"/>
        <v>#N/A</v>
      </c>
      <c r="V72" s="51" t="e">
        <f t="shared" ca="1" si="29"/>
        <v>#N/A</v>
      </c>
      <c r="W72" s="51" t="e">
        <f t="shared" ca="1" si="30"/>
        <v>#N/A</v>
      </c>
      <c r="Z72" s="50" t="str">
        <f t="shared" si="31"/>
        <v/>
      </c>
      <c r="AA72" s="50" t="e">
        <f t="shared" ca="1" si="32"/>
        <v>#N/A</v>
      </c>
      <c r="AB72" s="50" t="e">
        <f t="shared" ca="1" si="33"/>
        <v>#N/A</v>
      </c>
      <c r="AC72" s="50" t="e">
        <f t="shared" ca="1" si="34"/>
        <v>#N/A</v>
      </c>
      <c r="AD72" s="50" t="e">
        <f t="shared" ca="1" si="35"/>
        <v>#N/A</v>
      </c>
    </row>
  </sheetData>
  <pageMargins left="0.78740157499999996" right="0.78740157499999996" top="0.984251969" bottom="0.984251969" header="0.4921259845" footer="0.4921259845"/>
  <pageSetup orientation="portrait" r:id="rId1"/>
  <ignoredErrors>
    <ignoredError sqref="T44 U43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showGridLines="0" zoomScale="90" zoomScaleNormal="90" workbookViewId="0"/>
  </sheetViews>
  <sheetFormatPr baseColWidth="10" defaultColWidth="11.42578125" defaultRowHeight="15" customHeight="1" x14ac:dyDescent="0.25"/>
  <sheetData>
    <row r="1" spans="1:48" ht="15" customHeight="1" x14ac:dyDescent="0.25">
      <c r="A1" s="1"/>
      <c r="B1" s="1"/>
      <c r="C1" s="1"/>
      <c r="D1" s="1"/>
      <c r="E1" s="1"/>
    </row>
    <row r="2" spans="1:48" ht="15" customHeight="1" x14ac:dyDescent="0.3">
      <c r="A2" s="1"/>
      <c r="B2" s="1"/>
      <c r="C2" s="2"/>
      <c r="D2" s="3"/>
      <c r="E2" s="4"/>
    </row>
    <row r="3" spans="1:48" ht="15" customHeight="1" x14ac:dyDescent="0.25">
      <c r="A3" s="1"/>
      <c r="B3" s="5"/>
      <c r="C3" s="6"/>
      <c r="D3" s="6"/>
      <c r="E3" s="6"/>
    </row>
    <row r="4" spans="1:48" ht="15" customHeight="1" x14ac:dyDescent="0.25">
      <c r="A4" s="1"/>
      <c r="B4" s="7"/>
      <c r="C4" s="6"/>
      <c r="D4" s="6"/>
      <c r="E4" s="6"/>
      <c r="S4" t="s">
        <v>9</v>
      </c>
      <c r="Z4" t="s">
        <v>10</v>
      </c>
      <c r="AH4" t="s">
        <v>11</v>
      </c>
      <c r="AP4" t="s">
        <v>19</v>
      </c>
    </row>
    <row r="5" spans="1:48" ht="15" customHeight="1" x14ac:dyDescent="0.25">
      <c r="A5" s="1"/>
      <c r="B5" s="8"/>
      <c r="C5" s="6"/>
      <c r="D5" s="6"/>
      <c r="E5" s="6"/>
      <c r="M5" t="s">
        <v>4</v>
      </c>
      <c r="N5" t="s">
        <v>5</v>
      </c>
      <c r="O5" t="s">
        <v>6</v>
      </c>
      <c r="P5" t="str">
        <f ca="1">genericTrimCalc!P5</f>
        <v>D</v>
      </c>
      <c r="Q5" t="str">
        <f>genericTrimCalc!Q5</f>
        <v/>
      </c>
      <c r="T5" t="str">
        <f>M5</f>
        <v>A</v>
      </c>
      <c r="U5" t="str">
        <f>N5</f>
        <v>B</v>
      </c>
      <c r="V5" t="str">
        <f>O5</f>
        <v>C</v>
      </c>
      <c r="W5" t="str">
        <f ca="1">P5</f>
        <v>D</v>
      </c>
      <c r="X5" t="str">
        <f>Q5</f>
        <v/>
      </c>
      <c r="AA5" t="str">
        <f ca="1">genericTrimCalc!AA5</f>
        <v>A</v>
      </c>
      <c r="AB5" t="str">
        <f ca="1">genericTrimCalc!AB5</f>
        <v>B</v>
      </c>
      <c r="AC5" t="str">
        <f ca="1">genericTrimCalc!AC5</f>
        <v>C</v>
      </c>
      <c r="AD5" t="str">
        <f ca="1">genericTrimCalc!AD5</f>
        <v>D</v>
      </c>
      <c r="AE5" t="str">
        <f>genericTrimCalc!AE5</f>
        <v/>
      </c>
      <c r="AI5" t="str">
        <f ca="1">genericTrimCalc!AI5</f>
        <v>a</v>
      </c>
      <c r="AJ5" t="str">
        <f ca="1">genericTrimCalc!AJ5</f>
        <v>b</v>
      </c>
      <c r="AK5" t="str">
        <f ca="1">genericTrimCalc!AK5</f>
        <v>c</v>
      </c>
      <c r="AL5" t="str">
        <f ca="1">genericTrimCalc!AL5</f>
        <v>d</v>
      </c>
      <c r="AM5" t="str">
        <f>genericTrimCalc!AM5</f>
        <v/>
      </c>
      <c r="AN5" t="str">
        <f>genericTrimCalc!AN5</f>
        <v/>
      </c>
      <c r="AQ5" t="str">
        <f t="shared" ref="AQ5:AV5" ca="1" si="0">AI5</f>
        <v>a</v>
      </c>
      <c r="AR5" t="str">
        <f t="shared" ca="1" si="0"/>
        <v>b</v>
      </c>
      <c r="AS5" t="str">
        <f t="shared" ca="1" si="0"/>
        <v>c</v>
      </c>
      <c r="AT5" t="str">
        <f t="shared" ca="1" si="0"/>
        <v>d</v>
      </c>
      <c r="AU5" t="str">
        <f t="shared" si="0"/>
        <v/>
      </c>
      <c r="AV5" t="str">
        <f t="shared" si="0"/>
        <v/>
      </c>
    </row>
    <row r="6" spans="1:48" ht="15" customHeight="1" x14ac:dyDescent="0.25">
      <c r="A6" s="1"/>
      <c r="B6" s="9"/>
      <c r="C6" s="10"/>
      <c r="D6" s="10"/>
      <c r="E6" s="10"/>
      <c r="L6" t="str">
        <f>genericTrimCalc!L6</f>
        <v/>
      </c>
      <c r="S6" t="str">
        <f>genericTrimCalc!S6</f>
        <v/>
      </c>
      <c r="Z6" t="str">
        <f>genericTrimCalc!Z6</f>
        <v/>
      </c>
      <c r="AH6" t="str">
        <f>genericTrimCalc!AH6</f>
        <v/>
      </c>
      <c r="AI6" t="e">
        <f>genericTrimCalc!AI6</f>
        <v>#N/A</v>
      </c>
      <c r="AJ6" t="e">
        <f>genericTrimCalc!AJ6</f>
        <v>#N/A</v>
      </c>
      <c r="AK6" t="e">
        <f>genericTrimCalc!AK6</f>
        <v>#N/A</v>
      </c>
      <c r="AL6" t="e">
        <f>genericTrimCalc!AL6</f>
        <v>#N/A</v>
      </c>
      <c r="AM6" t="e">
        <f>genericTrimCalc!AM6</f>
        <v>#N/A</v>
      </c>
      <c r="AN6" t="e">
        <f>genericTrimCalc!AN6</f>
        <v>#N/A</v>
      </c>
      <c r="AP6" t="str">
        <f>genericTrimCalc!AP6</f>
        <v/>
      </c>
      <c r="AQ6" t="e">
        <f>genericTrimCalc!AQ6</f>
        <v>#N/A</v>
      </c>
      <c r="AR6" t="e">
        <f>genericTrimCalc!AR6</f>
        <v>#N/A</v>
      </c>
      <c r="AS6" t="e">
        <f>genericTrimCalc!AS6</f>
        <v>#N/A</v>
      </c>
      <c r="AT6" t="e">
        <f>genericTrimCalc!AT6</f>
        <v>#N/A</v>
      </c>
      <c r="AU6" t="e">
        <f>genericTrimCalc!AU6</f>
        <v>#N/A</v>
      </c>
      <c r="AV6" t="e">
        <f>genericTrimCalc!AV6</f>
        <v>#N/A</v>
      </c>
    </row>
    <row r="7" spans="1:48" ht="15" customHeight="1" x14ac:dyDescent="0.25">
      <c r="A7" s="1"/>
      <c r="B7" s="8"/>
      <c r="C7" s="6"/>
      <c r="D7" s="6"/>
      <c r="E7" s="6"/>
      <c r="L7" t="str">
        <f>genericTrimCalc!L7</f>
        <v/>
      </c>
      <c r="S7" t="str">
        <f>genericTrimCalc!S7</f>
        <v/>
      </c>
      <c r="Z7" t="str">
        <f>genericTrimCalc!Z7</f>
        <v/>
      </c>
      <c r="AH7" t="str">
        <f>genericTrimCalc!AH7</f>
        <v/>
      </c>
      <c r="AI7" t="e">
        <f>genericTrimCalc!AI7</f>
        <v>#N/A</v>
      </c>
      <c r="AJ7" t="e">
        <f>genericTrimCalc!AJ7</f>
        <v>#N/A</v>
      </c>
      <c r="AK7" t="e">
        <f>genericTrimCalc!AK7</f>
        <v>#N/A</v>
      </c>
      <c r="AL7" t="e">
        <f>genericTrimCalc!AL7</f>
        <v>#N/A</v>
      </c>
      <c r="AM7" t="e">
        <f>genericTrimCalc!AM7</f>
        <v>#N/A</v>
      </c>
      <c r="AN7" t="e">
        <f>genericTrimCalc!AN7</f>
        <v>#N/A</v>
      </c>
      <c r="AP7" t="str">
        <f>genericTrimCalc!AP7</f>
        <v/>
      </c>
      <c r="AQ7" t="e">
        <f>genericTrimCalc!AQ7</f>
        <v>#N/A</v>
      </c>
      <c r="AR7" t="e">
        <f>genericTrimCalc!AR7</f>
        <v>#N/A</v>
      </c>
      <c r="AS7" t="e">
        <f>genericTrimCalc!AS7</f>
        <v>#N/A</v>
      </c>
      <c r="AT7" t="e">
        <f>genericTrimCalc!AT7</f>
        <v>#N/A</v>
      </c>
      <c r="AU7" t="e">
        <f>genericTrimCalc!AU7</f>
        <v>#N/A</v>
      </c>
      <c r="AV7" t="e">
        <f>genericTrimCalc!AV7</f>
        <v>#N/A</v>
      </c>
    </row>
    <row r="8" spans="1:48" ht="15" customHeight="1" x14ac:dyDescent="0.25">
      <c r="A8" s="1"/>
      <c r="B8" s="7"/>
      <c r="C8" s="6"/>
      <c r="D8" s="6"/>
      <c r="E8" s="6"/>
      <c r="L8" t="s">
        <v>51</v>
      </c>
      <c r="M8">
        <f ca="1">genericTrimCalc!M8</f>
        <v>1</v>
      </c>
      <c r="N8">
        <f ca="1">genericTrimCalc!N8</f>
        <v>1</v>
      </c>
      <c r="O8">
        <f ca="1">genericTrimCalc!O8</f>
        <v>0</v>
      </c>
      <c r="P8">
        <f ca="1">genericTrimCalc!P8</f>
        <v>-5</v>
      </c>
      <c r="Q8" t="e">
        <f>genericTrimCalc!Q8</f>
        <v>#N/A</v>
      </c>
      <c r="S8" t="str">
        <f>L8</f>
        <v>3R</v>
      </c>
      <c r="T8">
        <f ca="1">genericTrimCalc!T8</f>
        <v>61</v>
      </c>
      <c r="U8">
        <f ca="1">genericTrimCalc!U8</f>
        <v>61</v>
      </c>
      <c r="V8">
        <f ca="1">genericTrimCalc!V8</f>
        <v>60</v>
      </c>
      <c r="W8">
        <f ca="1">genericTrimCalc!W8</f>
        <v>55</v>
      </c>
      <c r="Z8" t="str">
        <f>S8</f>
        <v>3R</v>
      </c>
      <c r="AA8">
        <f ca="1">genericTrimCalc!AA8</f>
        <v>21</v>
      </c>
      <c r="AB8">
        <f ca="1">genericTrimCalc!AB8</f>
        <v>41</v>
      </c>
      <c r="AC8">
        <f ca="1">genericTrimCalc!AC8</f>
        <v>60</v>
      </c>
      <c r="AD8">
        <f ca="1">genericTrimCalc!AD8</f>
        <v>75</v>
      </c>
      <c r="AH8" t="str">
        <f>genericTrimCalc!AH8</f>
        <v/>
      </c>
      <c r="AI8" t="e">
        <f>genericTrimCalc!AI8</f>
        <v>#N/A</v>
      </c>
      <c r="AJ8" t="e">
        <f>genericTrimCalc!AJ8</f>
        <v>#N/A</v>
      </c>
      <c r="AK8" t="e">
        <f>genericTrimCalc!AK8</f>
        <v>#N/A</v>
      </c>
      <c r="AL8" t="e">
        <f>genericTrimCalc!AL8</f>
        <v>#N/A</v>
      </c>
      <c r="AM8" t="e">
        <f>genericTrimCalc!AM8</f>
        <v>#N/A</v>
      </c>
      <c r="AN8" t="e">
        <f>genericTrimCalc!AN8</f>
        <v>#N/A</v>
      </c>
      <c r="AP8" t="str">
        <f>genericTrimCalc!AP8</f>
        <v/>
      </c>
      <c r="AQ8" t="e">
        <f>genericTrimCalc!AQ8</f>
        <v>#N/A</v>
      </c>
      <c r="AR8" t="e">
        <f>genericTrimCalc!AR8</f>
        <v>#N/A</v>
      </c>
      <c r="AS8" t="e">
        <f>genericTrimCalc!AS8</f>
        <v>#N/A</v>
      </c>
      <c r="AT8" t="e">
        <f>genericTrimCalc!AT8</f>
        <v>#N/A</v>
      </c>
      <c r="AU8" t="e">
        <f>genericTrimCalc!AU8</f>
        <v>#N/A</v>
      </c>
      <c r="AV8" t="e">
        <f>genericTrimCalc!AV8</f>
        <v>#N/A</v>
      </c>
    </row>
    <row r="9" spans="1:48" ht="15" customHeight="1" x14ac:dyDescent="0.25">
      <c r="A9" s="1"/>
      <c r="B9" s="5"/>
      <c r="C9" s="6"/>
      <c r="D9" s="6"/>
      <c r="E9" s="6"/>
      <c r="L9" t="s">
        <v>52</v>
      </c>
      <c r="M9">
        <f ca="1">genericTrimCalc!M9</f>
        <v>-2</v>
      </c>
      <c r="N9">
        <f ca="1">genericTrimCalc!N9</f>
        <v>4</v>
      </c>
      <c r="O9">
        <f ca="1">genericTrimCalc!O9</f>
        <v>-4</v>
      </c>
      <c r="P9">
        <f ca="1">genericTrimCalc!P9</f>
        <v>-2</v>
      </c>
      <c r="Q9" t="e">
        <f>genericTrimCalc!Q9</f>
        <v>#N/A</v>
      </c>
      <c r="S9" t="str">
        <f t="shared" ref="S9:S14" si="1">L9</f>
        <v>2R</v>
      </c>
      <c r="T9">
        <f ca="1">genericTrimCalc!T9</f>
        <v>38</v>
      </c>
      <c r="U9">
        <f ca="1">genericTrimCalc!U9</f>
        <v>44</v>
      </c>
      <c r="V9">
        <f ca="1">genericTrimCalc!V9</f>
        <v>36</v>
      </c>
      <c r="W9">
        <f ca="1">genericTrimCalc!W9</f>
        <v>38</v>
      </c>
      <c r="Z9" t="str">
        <f t="shared" ref="Z9:Z14" si="2">S9</f>
        <v>2R</v>
      </c>
      <c r="AA9">
        <f ca="1">genericTrimCalc!AA9</f>
        <v>18</v>
      </c>
      <c r="AB9">
        <f ca="1">genericTrimCalc!AB9</f>
        <v>44</v>
      </c>
      <c r="AC9">
        <f ca="1">genericTrimCalc!AC9</f>
        <v>56</v>
      </c>
      <c r="AD9">
        <f ca="1">genericTrimCalc!AD9</f>
        <v>78</v>
      </c>
      <c r="AH9" t="s">
        <v>82</v>
      </c>
      <c r="AI9">
        <f ca="1">genericTrimCalc!AI9</f>
        <v>20.200000000000024</v>
      </c>
      <c r="AJ9">
        <f ca="1">genericTrimCalc!AJ9</f>
        <v>34.700000000000024</v>
      </c>
      <c r="AK9">
        <f ca="1">genericTrimCalc!AK9</f>
        <v>52.700000000000024</v>
      </c>
      <c r="AL9">
        <f ca="1">genericTrimCalc!AL9</f>
        <v>79.000000000000028</v>
      </c>
      <c r="AM9" t="e">
        <f>genericTrimCalc!AM9</f>
        <v>#N/A</v>
      </c>
      <c r="AN9" t="e">
        <f>genericTrimCalc!AN9</f>
        <v>#N/A</v>
      </c>
      <c r="AP9" t="str">
        <f>AH9</f>
        <v>12r</v>
      </c>
      <c r="AQ9">
        <f ca="1">genericTrimCalc!AQ9</f>
        <v>241.10000000000002</v>
      </c>
      <c r="AR9">
        <f ca="1">genericTrimCalc!AR9</f>
        <v>236.10000000000002</v>
      </c>
      <c r="AS9">
        <f ca="1">genericTrimCalc!AS9</f>
        <v>233.10000000000002</v>
      </c>
      <c r="AT9">
        <f ca="1">genericTrimCalc!AT9</f>
        <v>234.10000000000002</v>
      </c>
      <c r="AU9" t="e">
        <f>genericTrimCalc!AU9</f>
        <v>#N/A</v>
      </c>
      <c r="AV9" t="e">
        <f>genericTrimCalc!AV9</f>
        <v>#N/A</v>
      </c>
    </row>
    <row r="10" spans="1:48" ht="15" customHeight="1" x14ac:dyDescent="0.25">
      <c r="A10" s="1"/>
      <c r="B10" s="1"/>
      <c r="C10" s="1"/>
      <c r="D10" s="1"/>
      <c r="E10" s="1"/>
      <c r="L10" t="s">
        <v>53</v>
      </c>
      <c r="M10">
        <f ca="1">genericTrimCalc!M10</f>
        <v>-1</v>
      </c>
      <c r="N10">
        <f ca="1">genericTrimCalc!N10</f>
        <v>-3</v>
      </c>
      <c r="O10">
        <f ca="1">genericTrimCalc!O10</f>
        <v>3</v>
      </c>
      <c r="P10">
        <f ca="1">genericTrimCalc!P10</f>
        <v>3</v>
      </c>
      <c r="Q10" t="e">
        <f>genericTrimCalc!Q10</f>
        <v>#N/A</v>
      </c>
      <c r="S10" t="str">
        <f t="shared" si="1"/>
        <v>1R</v>
      </c>
      <c r="T10">
        <f ca="1">genericTrimCalc!T10</f>
        <v>19</v>
      </c>
      <c r="U10">
        <f ca="1">genericTrimCalc!U10</f>
        <v>17</v>
      </c>
      <c r="V10">
        <f ca="1">genericTrimCalc!V10</f>
        <v>23</v>
      </c>
      <c r="W10">
        <f ca="1">genericTrimCalc!W10</f>
        <v>23</v>
      </c>
      <c r="Z10" t="str">
        <f t="shared" si="2"/>
        <v>1R</v>
      </c>
      <c r="AA10">
        <f ca="1">genericTrimCalc!AA10</f>
        <v>19</v>
      </c>
      <c r="AB10">
        <f ca="1">genericTrimCalc!AB10</f>
        <v>37</v>
      </c>
      <c r="AC10">
        <f ca="1">genericTrimCalc!AC10</f>
        <v>63</v>
      </c>
      <c r="AD10">
        <f ca="1">genericTrimCalc!AD10</f>
        <v>83</v>
      </c>
      <c r="AH10" t="s">
        <v>83</v>
      </c>
      <c r="AI10">
        <f ca="1">genericTrimCalc!AI10</f>
        <v>10.200000000000022</v>
      </c>
      <c r="AJ10">
        <f ca="1">genericTrimCalc!AJ10</f>
        <v>43.700000000000024</v>
      </c>
      <c r="AK10">
        <f ca="1">genericTrimCalc!AK10</f>
        <v>57.700000000000024</v>
      </c>
      <c r="AL10">
        <f ca="1">genericTrimCalc!AL10</f>
        <v>78.000000000000028</v>
      </c>
      <c r="AM10" t="e">
        <f>genericTrimCalc!AM10</f>
        <v>#N/A</v>
      </c>
      <c r="AN10" t="e">
        <f>genericTrimCalc!AN10</f>
        <v>#N/A</v>
      </c>
      <c r="AP10" t="str">
        <f t="shared" ref="AP10:AP33" si="3">AH10</f>
        <v>11r</v>
      </c>
      <c r="AQ10">
        <f ca="1">genericTrimCalc!AQ10</f>
        <v>211.10000000000002</v>
      </c>
      <c r="AR10">
        <f ca="1">genericTrimCalc!AR10</f>
        <v>225.10000000000002</v>
      </c>
      <c r="AS10">
        <f ca="1">genericTrimCalc!AS10</f>
        <v>218.10000000000002</v>
      </c>
      <c r="AT10">
        <f ca="1">genericTrimCalc!AT10</f>
        <v>213.10000000000002</v>
      </c>
      <c r="AU10" t="e">
        <f>genericTrimCalc!AU10</f>
        <v>#N/A</v>
      </c>
      <c r="AV10" t="e">
        <f>genericTrimCalc!AV10</f>
        <v>#N/A</v>
      </c>
    </row>
    <row r="11" spans="1:48" ht="15" customHeight="1" x14ac:dyDescent="0.25">
      <c r="L11" t="str">
        <f>genericTrimCalc!L11</f>
        <v/>
      </c>
      <c r="M11" t="e">
        <f>genericTrimCalc!M11</f>
        <v>#N/A</v>
      </c>
      <c r="N11" t="e">
        <f>genericTrimCalc!N11</f>
        <v>#N/A</v>
      </c>
      <c r="O11" t="e">
        <f>genericTrimCalc!O11</f>
        <v>#N/A</v>
      </c>
      <c r="P11" t="e">
        <f>genericTrimCalc!P11</f>
        <v>#N/A</v>
      </c>
      <c r="Q11" t="e">
        <f>genericTrimCalc!Q11</f>
        <v>#N/A</v>
      </c>
      <c r="S11" t="str">
        <f t="shared" si="1"/>
        <v/>
      </c>
      <c r="T11" t="e">
        <f>genericTrimCalc!T11</f>
        <v>#N/A</v>
      </c>
      <c r="U11" t="e">
        <f>genericTrimCalc!U11</f>
        <v>#N/A</v>
      </c>
      <c r="V11" t="e">
        <f>genericTrimCalc!V11</f>
        <v>#N/A</v>
      </c>
      <c r="W11" t="e">
        <f>genericTrimCalc!W11</f>
        <v>#N/A</v>
      </c>
      <c r="Z11" t="str">
        <f t="shared" si="2"/>
        <v/>
      </c>
      <c r="AA11" t="e">
        <f>genericTrimCalc!AA11</f>
        <v>#N/A</v>
      </c>
      <c r="AB11" t="e">
        <f>genericTrimCalc!AB11</f>
        <v>#N/A</v>
      </c>
      <c r="AC11" t="e">
        <f>genericTrimCalc!AC11</f>
        <v>#N/A</v>
      </c>
      <c r="AD11" t="e">
        <f>genericTrimCalc!AD11</f>
        <v>#N/A</v>
      </c>
      <c r="AH11" t="s">
        <v>84</v>
      </c>
      <c r="AI11">
        <f ca="1">genericTrimCalc!AI11</f>
        <v>28.200000000000024</v>
      </c>
      <c r="AJ11">
        <f ca="1">genericTrimCalc!AJ11</f>
        <v>39.700000000000024</v>
      </c>
      <c r="AK11">
        <f ca="1">genericTrimCalc!AK11</f>
        <v>60.700000000000024</v>
      </c>
      <c r="AL11">
        <f ca="1">genericTrimCalc!AL11</f>
        <v>82.000000000000028</v>
      </c>
      <c r="AM11" t="e">
        <f>genericTrimCalc!AM11</f>
        <v>#N/A</v>
      </c>
      <c r="AN11" t="e">
        <f>genericTrimCalc!AN11</f>
        <v>#N/A</v>
      </c>
      <c r="AP11" t="str">
        <f t="shared" si="3"/>
        <v>10r</v>
      </c>
      <c r="AQ11">
        <f ca="1">genericTrimCalc!AQ11</f>
        <v>209.10000000000002</v>
      </c>
      <c r="AR11">
        <f ca="1">genericTrimCalc!AR11</f>
        <v>201.10000000000002</v>
      </c>
      <c r="AS11">
        <f ca="1">genericTrimCalc!AS11</f>
        <v>201.10000000000002</v>
      </c>
      <c r="AT11">
        <f ca="1">genericTrimCalc!AT11</f>
        <v>197.10000000000002</v>
      </c>
      <c r="AU11" t="e">
        <f>genericTrimCalc!AU11</f>
        <v>#N/A</v>
      </c>
      <c r="AV11" t="e">
        <f>genericTrimCalc!AV11</f>
        <v>#N/A</v>
      </c>
    </row>
    <row r="12" spans="1:48" ht="15" customHeight="1" x14ac:dyDescent="0.25">
      <c r="L12" t="s">
        <v>54</v>
      </c>
      <c r="M12">
        <f ca="1">genericTrimCalc!M12</f>
        <v>-2</v>
      </c>
      <c r="N12">
        <f ca="1">genericTrimCalc!N12</f>
        <v>4</v>
      </c>
      <c r="O12">
        <f ca="1">genericTrimCalc!O12</f>
        <v>0</v>
      </c>
      <c r="P12">
        <f ca="1">genericTrimCalc!P12</f>
        <v>3</v>
      </c>
      <c r="Q12" t="e">
        <f>genericTrimCalc!Q12</f>
        <v>#N/A</v>
      </c>
      <c r="S12" t="str">
        <f t="shared" si="1"/>
        <v>1L</v>
      </c>
      <c r="T12">
        <f ca="1">genericTrimCalc!T12</f>
        <v>-18</v>
      </c>
      <c r="U12">
        <f ca="1">genericTrimCalc!U12</f>
        <v>-24</v>
      </c>
      <c r="V12">
        <f ca="1">genericTrimCalc!V12</f>
        <v>-20</v>
      </c>
      <c r="W12">
        <f ca="1">genericTrimCalc!W12</f>
        <v>-23</v>
      </c>
      <c r="Z12" t="str">
        <f t="shared" si="2"/>
        <v>1L</v>
      </c>
      <c r="AA12">
        <f ca="1">genericTrimCalc!AA12</f>
        <v>18</v>
      </c>
      <c r="AB12">
        <f ca="1">genericTrimCalc!AB12</f>
        <v>44</v>
      </c>
      <c r="AC12">
        <f ca="1">genericTrimCalc!AC12</f>
        <v>60</v>
      </c>
      <c r="AD12">
        <f ca="1">genericTrimCalc!AD12</f>
        <v>83</v>
      </c>
      <c r="AH12" t="s">
        <v>85</v>
      </c>
      <c r="AI12">
        <f ca="1">genericTrimCalc!AI12</f>
        <v>21.200000000000024</v>
      </c>
      <c r="AJ12">
        <f ca="1">genericTrimCalc!AJ12</f>
        <v>41.700000000000024</v>
      </c>
      <c r="AK12">
        <f ca="1">genericTrimCalc!AK12</f>
        <v>68.700000000000017</v>
      </c>
      <c r="AL12">
        <f ca="1">genericTrimCalc!AL12</f>
        <v>81.000000000000028</v>
      </c>
      <c r="AM12" t="e">
        <f>genericTrimCalc!AM12</f>
        <v>#N/A</v>
      </c>
      <c r="AN12" t="e">
        <f>genericTrimCalc!AN12</f>
        <v>#N/A</v>
      </c>
      <c r="AP12" t="str">
        <f t="shared" si="3"/>
        <v>9r</v>
      </c>
      <c r="AQ12">
        <f ca="1">genericTrimCalc!AQ12</f>
        <v>182.10000000000002</v>
      </c>
      <c r="AR12">
        <f ca="1">genericTrimCalc!AR12</f>
        <v>183.10000000000002</v>
      </c>
      <c r="AS12">
        <f ca="1">genericTrimCalc!AS12</f>
        <v>189.10000000000002</v>
      </c>
      <c r="AT12">
        <f ca="1">genericTrimCalc!AT12</f>
        <v>176.10000000000002</v>
      </c>
      <c r="AU12" t="e">
        <f>genericTrimCalc!AU12</f>
        <v>#N/A</v>
      </c>
      <c r="AV12" t="e">
        <f>genericTrimCalc!AV12</f>
        <v>#N/A</v>
      </c>
    </row>
    <row r="13" spans="1:48" ht="15" customHeight="1" x14ac:dyDescent="0.25">
      <c r="L13" t="s">
        <v>55</v>
      </c>
      <c r="M13">
        <f ca="1">genericTrimCalc!M13</f>
        <v>-3</v>
      </c>
      <c r="N13">
        <f ca="1">genericTrimCalc!N13</f>
        <v>-1</v>
      </c>
      <c r="O13">
        <f ca="1">genericTrimCalc!O13</f>
        <v>2</v>
      </c>
      <c r="P13">
        <f ca="1">genericTrimCalc!P13</f>
        <v>2</v>
      </c>
      <c r="Q13" t="e">
        <f>genericTrimCalc!Q13</f>
        <v>#N/A</v>
      </c>
      <c r="S13" t="str">
        <f t="shared" si="1"/>
        <v>2L</v>
      </c>
      <c r="T13">
        <f ca="1">genericTrimCalc!T13</f>
        <v>-37</v>
      </c>
      <c r="U13">
        <f ca="1">genericTrimCalc!U13</f>
        <v>-39</v>
      </c>
      <c r="V13">
        <f ca="1">genericTrimCalc!V13</f>
        <v>-42</v>
      </c>
      <c r="W13">
        <f ca="1">genericTrimCalc!W13</f>
        <v>-42</v>
      </c>
      <c r="Z13" t="str">
        <f t="shared" si="2"/>
        <v>2L</v>
      </c>
      <c r="AA13">
        <f ca="1">genericTrimCalc!AA13</f>
        <v>17</v>
      </c>
      <c r="AB13">
        <f ca="1">genericTrimCalc!AB13</f>
        <v>39</v>
      </c>
      <c r="AC13">
        <f ca="1">genericTrimCalc!AC13</f>
        <v>62</v>
      </c>
      <c r="AD13">
        <f ca="1">genericTrimCalc!AD13</f>
        <v>82</v>
      </c>
      <c r="AH13" t="s">
        <v>86</v>
      </c>
      <c r="AI13">
        <f ca="1">genericTrimCalc!AI13</f>
        <v>17.500000000000021</v>
      </c>
      <c r="AJ13">
        <f ca="1">genericTrimCalc!AJ13</f>
        <v>44.700000000000024</v>
      </c>
      <c r="AK13">
        <f ca="1">genericTrimCalc!AK13</f>
        <v>59.000000000000021</v>
      </c>
      <c r="AL13">
        <f ca="1">genericTrimCalc!AL13</f>
        <v>73.500000000000028</v>
      </c>
      <c r="AM13" t="e">
        <f>genericTrimCalc!AM13</f>
        <v>#N/A</v>
      </c>
      <c r="AN13" t="e">
        <f>genericTrimCalc!AN13</f>
        <v>#N/A</v>
      </c>
      <c r="AP13" t="str">
        <f t="shared" si="3"/>
        <v>8r</v>
      </c>
      <c r="AQ13">
        <f ca="1">genericTrimCalc!AQ13</f>
        <v>155.10000000000002</v>
      </c>
      <c r="AR13">
        <f ca="1">genericTrimCalc!AR13</f>
        <v>169.10000000000002</v>
      </c>
      <c r="AS13">
        <f ca="1">genericTrimCalc!AS13</f>
        <v>155.10000000000002</v>
      </c>
      <c r="AT13">
        <f ca="1">genericTrimCalc!AT13</f>
        <v>151.10000000000002</v>
      </c>
      <c r="AU13" t="e">
        <f>genericTrimCalc!AU13</f>
        <v>#N/A</v>
      </c>
      <c r="AV13" t="e">
        <f>genericTrimCalc!AV13</f>
        <v>#N/A</v>
      </c>
    </row>
    <row r="14" spans="1:48" ht="15" customHeight="1" x14ac:dyDescent="0.25">
      <c r="L14" t="s">
        <v>56</v>
      </c>
      <c r="M14">
        <f ca="1">genericTrimCalc!M14</f>
        <v>-2</v>
      </c>
      <c r="N14">
        <f ca="1">genericTrimCalc!N14</f>
        <v>2</v>
      </c>
      <c r="O14">
        <f ca="1">genericTrimCalc!O14</f>
        <v>2</v>
      </c>
      <c r="P14">
        <f ca="1">genericTrimCalc!P14</f>
        <v>-5</v>
      </c>
      <c r="Q14" t="e">
        <f>genericTrimCalc!Q14</f>
        <v>#N/A</v>
      </c>
      <c r="S14" t="str">
        <f t="shared" si="1"/>
        <v>3L</v>
      </c>
      <c r="T14">
        <f ca="1">genericTrimCalc!T14</f>
        <v>-58</v>
      </c>
      <c r="U14">
        <f ca="1">genericTrimCalc!U14</f>
        <v>-62</v>
      </c>
      <c r="V14">
        <f ca="1">genericTrimCalc!V14</f>
        <v>-62</v>
      </c>
      <c r="W14">
        <f ca="1">genericTrimCalc!W14</f>
        <v>-55</v>
      </c>
      <c r="Z14" t="str">
        <f t="shared" si="2"/>
        <v>3L</v>
      </c>
      <c r="AA14">
        <f ca="1">genericTrimCalc!AA14</f>
        <v>18</v>
      </c>
      <c r="AB14">
        <f ca="1">genericTrimCalc!AB14</f>
        <v>42</v>
      </c>
      <c r="AC14">
        <f ca="1">genericTrimCalc!AC14</f>
        <v>62</v>
      </c>
      <c r="AD14">
        <f ca="1">genericTrimCalc!AD14</f>
        <v>75</v>
      </c>
      <c r="AH14" t="s">
        <v>87</v>
      </c>
      <c r="AI14">
        <f ca="1">genericTrimCalc!AI14</f>
        <v>30.500000000000021</v>
      </c>
      <c r="AJ14">
        <f ca="1">genericTrimCalc!AJ14</f>
        <v>35.700000000000024</v>
      </c>
      <c r="AK14">
        <f ca="1">genericTrimCalc!AK14</f>
        <v>61.000000000000021</v>
      </c>
      <c r="AL14">
        <f ca="1">genericTrimCalc!AL14</f>
        <v>76.500000000000028</v>
      </c>
      <c r="AM14" t="e">
        <f>genericTrimCalc!AM14</f>
        <v>#N/A</v>
      </c>
      <c r="AN14" t="e">
        <f>genericTrimCalc!AN14</f>
        <v>#N/A</v>
      </c>
      <c r="AP14" t="str">
        <f t="shared" si="3"/>
        <v>7r</v>
      </c>
      <c r="AQ14">
        <f ca="1">genericTrimCalc!AQ14</f>
        <v>148.10000000000002</v>
      </c>
      <c r="AR14">
        <f ca="1">genericTrimCalc!AR14</f>
        <v>140.10000000000002</v>
      </c>
      <c r="AS14">
        <f ca="1">genericTrimCalc!AS14</f>
        <v>137.10000000000002</v>
      </c>
      <c r="AT14">
        <f ca="1">genericTrimCalc!AT14</f>
        <v>134.10000000000002</v>
      </c>
      <c r="AU14" t="e">
        <f>genericTrimCalc!AU14</f>
        <v>#N/A</v>
      </c>
      <c r="AV14" t="e">
        <f>genericTrimCalc!AV14</f>
        <v>#N/A</v>
      </c>
    </row>
    <row r="15" spans="1:48" ht="15" customHeight="1" x14ac:dyDescent="0.25">
      <c r="L15" t="str">
        <f>genericTrimCalc!L15</f>
        <v/>
      </c>
      <c r="S15" t="str">
        <f>genericTrimCalc!S15</f>
        <v/>
      </c>
      <c r="Z15" t="str">
        <f>genericTrimCalc!Z15</f>
        <v/>
      </c>
      <c r="AH15" t="s">
        <v>88</v>
      </c>
      <c r="AI15">
        <f ca="1">genericTrimCalc!AI15</f>
        <v>15.500000000000023</v>
      </c>
      <c r="AJ15">
        <f ca="1">genericTrimCalc!AJ15</f>
        <v>40.700000000000024</v>
      </c>
      <c r="AK15">
        <f ca="1">genericTrimCalc!AK15</f>
        <v>55.000000000000021</v>
      </c>
      <c r="AL15">
        <f ca="1">genericTrimCalc!AL15</f>
        <v>79.500000000000028</v>
      </c>
      <c r="AM15" t="e">
        <f>genericTrimCalc!AM15</f>
        <v>#N/A</v>
      </c>
      <c r="AN15" t="e">
        <f>genericTrimCalc!AN15</f>
        <v>#N/A</v>
      </c>
      <c r="AP15" t="str">
        <f t="shared" si="3"/>
        <v>6r</v>
      </c>
      <c r="AQ15">
        <f ca="1">genericTrimCalc!AQ15</f>
        <v>113.10000000000002</v>
      </c>
      <c r="AR15">
        <f ca="1">genericTrimCalc!AR15</f>
        <v>125.10000000000002</v>
      </c>
      <c r="AS15">
        <f ca="1">genericTrimCalc!AS15</f>
        <v>111.10000000000002</v>
      </c>
      <c r="AT15">
        <f ca="1">genericTrimCalc!AT15</f>
        <v>117.10000000000002</v>
      </c>
      <c r="AU15" t="e">
        <f>genericTrimCalc!AU15</f>
        <v>#N/A</v>
      </c>
      <c r="AV15" t="e">
        <f>genericTrimCalc!AV15</f>
        <v>#N/A</v>
      </c>
    </row>
    <row r="16" spans="1:48" ht="15" customHeight="1" x14ac:dyDescent="0.25">
      <c r="L16" t="str">
        <f>genericTrimCalc!L16</f>
        <v/>
      </c>
      <c r="S16" t="str">
        <f>genericTrimCalc!S16</f>
        <v/>
      </c>
      <c r="Z16" t="str">
        <f>genericTrimCalc!Z16</f>
        <v/>
      </c>
      <c r="AH16" t="s">
        <v>89</v>
      </c>
      <c r="AI16">
        <f ca="1">genericTrimCalc!AI16</f>
        <v>16.500000000000021</v>
      </c>
      <c r="AJ16">
        <f ca="1">genericTrimCalc!AJ16</f>
        <v>38.700000000000024</v>
      </c>
      <c r="AK16">
        <f ca="1">genericTrimCalc!AK16</f>
        <v>65.000000000000028</v>
      </c>
      <c r="AL16">
        <f ca="1">genericTrimCalc!AL16</f>
        <v>90.500000000000028</v>
      </c>
      <c r="AM16" t="e">
        <f>genericTrimCalc!AM16</f>
        <v>#N/A</v>
      </c>
      <c r="AN16" t="e">
        <f>genericTrimCalc!AN16</f>
        <v>#N/A</v>
      </c>
      <c r="AP16" t="str">
        <f t="shared" si="3"/>
        <v>5r</v>
      </c>
      <c r="AQ16">
        <f ca="1">genericTrimCalc!AQ16</f>
        <v>94.100000000000023</v>
      </c>
      <c r="AR16">
        <f ca="1">genericTrimCalc!AR16</f>
        <v>103.10000000000002</v>
      </c>
      <c r="AS16">
        <f ca="1">genericTrimCalc!AS16</f>
        <v>101.10000000000002</v>
      </c>
      <c r="AT16">
        <f ca="1">genericTrimCalc!AT16</f>
        <v>108.10000000000002</v>
      </c>
      <c r="AU16" t="e">
        <f>genericTrimCalc!AU16</f>
        <v>#N/A</v>
      </c>
      <c r="AV16" t="e">
        <f>genericTrimCalc!AV16</f>
        <v>#N/A</v>
      </c>
    </row>
    <row r="17" spans="34:48" ht="15" customHeight="1" x14ac:dyDescent="0.25">
      <c r="AH17" t="s">
        <v>90</v>
      </c>
      <c r="AI17">
        <f ca="1">genericTrimCalc!AI17</f>
        <v>11.700000000000022</v>
      </c>
      <c r="AJ17">
        <f ca="1">genericTrimCalc!AJ17</f>
        <v>51.700000000000024</v>
      </c>
      <c r="AK17">
        <f ca="1">genericTrimCalc!AK17</f>
        <v>66.700000000000017</v>
      </c>
      <c r="AL17">
        <f ca="1">genericTrimCalc!AL17</f>
        <v>69.700000000000017</v>
      </c>
      <c r="AM17" t="e">
        <f>genericTrimCalc!AM17</f>
        <v>#N/A</v>
      </c>
      <c r="AN17" t="e">
        <f>genericTrimCalc!AN17</f>
        <v>#N/A</v>
      </c>
      <c r="AP17" t="str">
        <f t="shared" si="3"/>
        <v>4r</v>
      </c>
      <c r="AQ17">
        <f ca="1">genericTrimCalc!AQ17</f>
        <v>71.100000000000023</v>
      </c>
      <c r="AR17">
        <f ca="1">genericTrimCalc!AR17</f>
        <v>89.100000000000023</v>
      </c>
      <c r="AS17">
        <f ca="1">genericTrimCalc!AS17</f>
        <v>90.100000000000023</v>
      </c>
      <c r="AT17">
        <f ca="1">genericTrimCalc!AT17</f>
        <v>73.100000000000023</v>
      </c>
      <c r="AU17" t="e">
        <f>genericTrimCalc!AU17</f>
        <v>#N/A</v>
      </c>
      <c r="AV17" t="e">
        <f>genericTrimCalc!AV17</f>
        <v>#N/A</v>
      </c>
    </row>
    <row r="18" spans="34:48" ht="15" customHeight="1" x14ac:dyDescent="0.25">
      <c r="AH18" t="s">
        <v>91</v>
      </c>
      <c r="AI18">
        <f ca="1">genericTrimCalc!AI18</f>
        <v>25.700000000000024</v>
      </c>
      <c r="AJ18">
        <f ca="1">genericTrimCalc!AJ18</f>
        <v>34.700000000000024</v>
      </c>
      <c r="AK18">
        <f ca="1">genericTrimCalc!AK18</f>
        <v>52.700000000000024</v>
      </c>
      <c r="AL18">
        <f ca="1">genericTrimCalc!AL18</f>
        <v>84.700000000000017</v>
      </c>
      <c r="AM18" t="e">
        <f>genericTrimCalc!AM18</f>
        <v>#N/A</v>
      </c>
      <c r="AN18" t="e">
        <f>genericTrimCalc!AN18</f>
        <v>#N/A</v>
      </c>
      <c r="AP18" t="str">
        <f t="shared" si="3"/>
        <v>3r</v>
      </c>
      <c r="AQ18">
        <f ca="1">genericTrimCalc!AQ18</f>
        <v>65.100000000000023</v>
      </c>
      <c r="AR18">
        <f ca="1">genericTrimCalc!AR18</f>
        <v>52.100000000000023</v>
      </c>
      <c r="AS18">
        <f ca="1">genericTrimCalc!AS18</f>
        <v>56.100000000000023</v>
      </c>
      <c r="AT18">
        <f ca="1">genericTrimCalc!AT18</f>
        <v>68.100000000000023</v>
      </c>
      <c r="AU18" t="e">
        <f>genericTrimCalc!AU18</f>
        <v>#N/A</v>
      </c>
      <c r="AV18" t="e">
        <f>genericTrimCalc!AV18</f>
        <v>#N/A</v>
      </c>
    </row>
    <row r="19" spans="34:48" ht="15" customHeight="1" x14ac:dyDescent="0.25">
      <c r="AH19" t="s">
        <v>92</v>
      </c>
      <c r="AI19">
        <f ca="1">genericTrimCalc!AI19</f>
        <v>14.700000000000022</v>
      </c>
      <c r="AJ19">
        <f ca="1">genericTrimCalc!AJ19</f>
        <v>33.700000000000024</v>
      </c>
      <c r="AK19">
        <f ca="1">genericTrimCalc!AK19</f>
        <v>67.700000000000017</v>
      </c>
      <c r="AL19">
        <f ca="1">genericTrimCalc!AL19</f>
        <v>86.700000000000017</v>
      </c>
      <c r="AM19" t="e">
        <f>genericTrimCalc!AM19</f>
        <v>#N/A</v>
      </c>
      <c r="AN19" t="e">
        <f>genericTrimCalc!AN19</f>
        <v>#N/A</v>
      </c>
      <c r="AP19" t="str">
        <f t="shared" si="3"/>
        <v>2r</v>
      </c>
      <c r="AQ19">
        <f ca="1">genericTrimCalc!AQ19</f>
        <v>34.100000000000023</v>
      </c>
      <c r="AR19">
        <f ca="1">genericTrimCalc!AR19</f>
        <v>31.100000000000023</v>
      </c>
      <c r="AS19">
        <f ca="1">genericTrimCalc!AS19</f>
        <v>51.100000000000023</v>
      </c>
      <c r="AT19">
        <f ca="1">genericTrimCalc!AT19</f>
        <v>50.100000000000023</v>
      </c>
      <c r="AU19" t="e">
        <f>genericTrimCalc!AU19</f>
        <v>#N/A</v>
      </c>
      <c r="AV19" t="e">
        <f>genericTrimCalc!AV19</f>
        <v>#N/A</v>
      </c>
    </row>
    <row r="20" spans="34:48" ht="15" customHeight="1" x14ac:dyDescent="0.25">
      <c r="AH20" t="s">
        <v>93</v>
      </c>
      <c r="AI20">
        <f ca="1">genericTrimCalc!AI20</f>
        <v>27.700000000000024</v>
      </c>
      <c r="AJ20">
        <f ca="1">genericTrimCalc!AJ20</f>
        <v>39.700000000000024</v>
      </c>
      <c r="AK20">
        <f ca="1">genericTrimCalc!AK20</f>
        <v>52.700000000000024</v>
      </c>
      <c r="AL20">
        <f ca="1">genericTrimCalc!AL20</f>
        <v>78.700000000000017</v>
      </c>
      <c r="AM20" t="e">
        <f>genericTrimCalc!AM20</f>
        <v>#N/A</v>
      </c>
      <c r="AN20" t="e">
        <f>genericTrimCalc!AN20</f>
        <v>#N/A</v>
      </c>
      <c r="AP20" t="str">
        <f t="shared" si="3"/>
        <v>1r</v>
      </c>
      <c r="AQ20">
        <f ca="1">genericTrimCalc!AQ20</f>
        <v>27.100000000000023</v>
      </c>
      <c r="AR20">
        <f ca="1">genericTrimCalc!AR20</f>
        <v>17.100000000000023</v>
      </c>
      <c r="AS20">
        <f ca="1">genericTrimCalc!AS20</f>
        <v>16.100000000000023</v>
      </c>
      <c r="AT20">
        <f ca="1">genericTrimCalc!AT20</f>
        <v>22.100000000000023</v>
      </c>
      <c r="AU20" t="e">
        <f>genericTrimCalc!AU20</f>
        <v>#N/A</v>
      </c>
      <c r="AV20" t="e">
        <f>genericTrimCalc!AV20</f>
        <v>#N/A</v>
      </c>
    </row>
    <row r="21" spans="34:48" ht="15" customHeight="1" x14ac:dyDescent="0.25">
      <c r="AH21" t="str">
        <f>genericTrimCalc!AH21</f>
        <v/>
      </c>
      <c r="AI21" t="e">
        <f>genericTrimCalc!AI21</f>
        <v>#N/A</v>
      </c>
      <c r="AJ21" t="e">
        <f>genericTrimCalc!AJ21</f>
        <v>#N/A</v>
      </c>
      <c r="AK21" t="e">
        <f>genericTrimCalc!AK21</f>
        <v>#N/A</v>
      </c>
      <c r="AL21" t="e">
        <f>genericTrimCalc!AL21</f>
        <v>#N/A</v>
      </c>
      <c r="AM21" t="e">
        <f>genericTrimCalc!AM21</f>
        <v>#N/A</v>
      </c>
      <c r="AN21" t="e">
        <f>genericTrimCalc!AN21</f>
        <v>#N/A</v>
      </c>
      <c r="AP21" t="str">
        <f t="shared" si="3"/>
        <v/>
      </c>
      <c r="AQ21" t="e">
        <f>genericTrimCalc!AQ21</f>
        <v>#N/A</v>
      </c>
      <c r="AR21" t="e">
        <f>genericTrimCalc!AR21</f>
        <v>#N/A</v>
      </c>
      <c r="AS21" t="e">
        <f>genericTrimCalc!AS21</f>
        <v>#N/A</v>
      </c>
      <c r="AT21" t="e">
        <f>genericTrimCalc!AT21</f>
        <v>#N/A</v>
      </c>
      <c r="AU21" t="e">
        <f>genericTrimCalc!AU21</f>
        <v>#N/A</v>
      </c>
      <c r="AV21" t="e">
        <f>genericTrimCalc!AV21</f>
        <v>#N/A</v>
      </c>
    </row>
    <row r="22" spans="34:48" ht="15" customHeight="1" x14ac:dyDescent="0.25">
      <c r="AH22" t="s">
        <v>94</v>
      </c>
      <c r="AI22">
        <f ca="1">genericTrimCalc!AI22</f>
        <v>28.700000000000024</v>
      </c>
      <c r="AJ22">
        <f ca="1">genericTrimCalc!AJ22</f>
        <v>45.700000000000024</v>
      </c>
      <c r="AK22">
        <f ca="1">genericTrimCalc!AK22</f>
        <v>66.700000000000017</v>
      </c>
      <c r="AL22">
        <f ca="1">genericTrimCalc!AL22</f>
        <v>84.000000000000028</v>
      </c>
      <c r="AM22" t="e">
        <f>genericTrimCalc!AM22</f>
        <v>#N/A</v>
      </c>
      <c r="AN22" t="e">
        <f>genericTrimCalc!AN22</f>
        <v>#N/A</v>
      </c>
      <c r="AP22" t="str">
        <f t="shared" si="3"/>
        <v>1l</v>
      </c>
      <c r="AQ22">
        <f ca="1">genericTrimCalc!AQ22</f>
        <v>-27.100000000000023</v>
      </c>
      <c r="AR22">
        <f ca="1">genericTrimCalc!AR22</f>
        <v>-30.100000000000023</v>
      </c>
      <c r="AS22">
        <f ca="1">genericTrimCalc!AS22</f>
        <v>-27.100000000000023</v>
      </c>
      <c r="AT22">
        <f ca="1">genericTrimCalc!AT22</f>
        <v>-27.100000000000023</v>
      </c>
      <c r="AU22" t="e">
        <f>genericTrimCalc!AU22</f>
        <v>#N/A</v>
      </c>
      <c r="AV22" t="e">
        <f>genericTrimCalc!AV22</f>
        <v>#N/A</v>
      </c>
    </row>
    <row r="23" spans="34:48" ht="15" customHeight="1" x14ac:dyDescent="0.25">
      <c r="AH23" t="s">
        <v>95</v>
      </c>
      <c r="AI23">
        <f ca="1">genericTrimCalc!AI23</f>
        <v>12.700000000000022</v>
      </c>
      <c r="AJ23">
        <f ca="1">genericTrimCalc!AJ23</f>
        <v>35.700000000000024</v>
      </c>
      <c r="AK23">
        <f ca="1">genericTrimCalc!AK23</f>
        <v>51.700000000000024</v>
      </c>
      <c r="AL23">
        <f ca="1">genericTrimCalc!AL23</f>
        <v>74.000000000000028</v>
      </c>
      <c r="AM23" t="e">
        <f>genericTrimCalc!AM23</f>
        <v>#N/A</v>
      </c>
      <c r="AN23" t="e">
        <f>genericTrimCalc!AN23</f>
        <v>#N/A</v>
      </c>
      <c r="AP23" t="str">
        <f t="shared" si="3"/>
        <v>2l</v>
      </c>
      <c r="AQ23">
        <f ca="1">genericTrimCalc!AQ23</f>
        <v>-31.100000000000023</v>
      </c>
      <c r="AR23">
        <f ca="1">genericTrimCalc!AR23</f>
        <v>-40.100000000000023</v>
      </c>
      <c r="AS23">
        <f ca="1">genericTrimCalc!AS23</f>
        <v>-32.100000000000023</v>
      </c>
      <c r="AT23">
        <f ca="1">genericTrimCalc!AT23</f>
        <v>-37.100000000000023</v>
      </c>
      <c r="AU23" t="e">
        <f>genericTrimCalc!AU23</f>
        <v>#N/A</v>
      </c>
      <c r="AV23" t="e">
        <f>genericTrimCalc!AV23</f>
        <v>#N/A</v>
      </c>
    </row>
    <row r="24" spans="34:48" ht="15" customHeight="1" x14ac:dyDescent="0.25">
      <c r="AH24" t="s">
        <v>96</v>
      </c>
      <c r="AI24">
        <f ca="1">genericTrimCalc!AI24</f>
        <v>22.700000000000024</v>
      </c>
      <c r="AJ24">
        <f ca="1">genericTrimCalc!AJ24</f>
        <v>45.700000000000024</v>
      </c>
      <c r="AK24">
        <f ca="1">genericTrimCalc!AK24</f>
        <v>61.700000000000024</v>
      </c>
      <c r="AL24">
        <f ca="1">genericTrimCalc!AL24</f>
        <v>77.000000000000028</v>
      </c>
      <c r="AM24" t="e">
        <f>genericTrimCalc!AM24</f>
        <v>#N/A</v>
      </c>
      <c r="AN24" t="e">
        <f>genericTrimCalc!AN24</f>
        <v>#N/A</v>
      </c>
      <c r="AP24" t="str">
        <f t="shared" si="3"/>
        <v>3l</v>
      </c>
      <c r="AQ24">
        <f ca="1">genericTrimCalc!AQ24</f>
        <v>-61.100000000000023</v>
      </c>
      <c r="AR24">
        <f ca="1">genericTrimCalc!AR24</f>
        <v>-70.100000000000023</v>
      </c>
      <c r="AS24">
        <f ca="1">genericTrimCalc!AS24</f>
        <v>-62.100000000000023</v>
      </c>
      <c r="AT24">
        <f ca="1">genericTrimCalc!AT24</f>
        <v>-60.100000000000023</v>
      </c>
      <c r="AU24" t="e">
        <f>genericTrimCalc!AU24</f>
        <v>#N/A</v>
      </c>
      <c r="AV24" t="e">
        <f>genericTrimCalc!AV24</f>
        <v>#N/A</v>
      </c>
    </row>
    <row r="25" spans="34:48" ht="15" customHeight="1" x14ac:dyDescent="0.25">
      <c r="AH25" t="s">
        <v>97</v>
      </c>
      <c r="AI25">
        <f ca="1">genericTrimCalc!AI25</f>
        <v>15.700000000000022</v>
      </c>
      <c r="AJ25">
        <f ca="1">genericTrimCalc!AJ25</f>
        <v>32.700000000000024</v>
      </c>
      <c r="AK25">
        <f ca="1">genericTrimCalc!AK25</f>
        <v>59.700000000000024</v>
      </c>
      <c r="AL25">
        <f ca="1">genericTrimCalc!AL25</f>
        <v>85.000000000000028</v>
      </c>
      <c r="AM25" t="e">
        <f>genericTrimCalc!AM25</f>
        <v>#N/A</v>
      </c>
      <c r="AN25" t="e">
        <f>genericTrimCalc!AN25</f>
        <v>#N/A</v>
      </c>
      <c r="AP25" t="str">
        <f t="shared" si="3"/>
        <v>4l</v>
      </c>
      <c r="AQ25">
        <f ca="1">genericTrimCalc!AQ25</f>
        <v>-74.100000000000023</v>
      </c>
      <c r="AR25">
        <f ca="1">genericTrimCalc!AR25</f>
        <v>-77.100000000000023</v>
      </c>
      <c r="AS25">
        <f ca="1">genericTrimCalc!AS25</f>
        <v>-80.100000000000023</v>
      </c>
      <c r="AT25">
        <f ca="1">genericTrimCalc!AT25</f>
        <v>-88.100000000000023</v>
      </c>
      <c r="AU25" t="e">
        <f>genericTrimCalc!AU25</f>
        <v>#N/A</v>
      </c>
      <c r="AV25" t="e">
        <f>genericTrimCalc!AV25</f>
        <v>#N/A</v>
      </c>
    </row>
    <row r="26" spans="34:48" ht="15" customHeight="1" x14ac:dyDescent="0.25">
      <c r="AH26" t="s">
        <v>98</v>
      </c>
      <c r="AI26">
        <f ca="1">genericTrimCalc!AI26</f>
        <v>16.200000000000024</v>
      </c>
      <c r="AJ26">
        <f ca="1">genericTrimCalc!AJ26</f>
        <v>50.000000000000021</v>
      </c>
      <c r="AK26">
        <f ca="1">genericTrimCalc!AK26</f>
        <v>67.500000000000028</v>
      </c>
      <c r="AL26">
        <f ca="1">genericTrimCalc!AL26</f>
        <v>75.200000000000017</v>
      </c>
      <c r="AM26" t="e">
        <f>genericTrimCalc!AM26</f>
        <v>#N/A</v>
      </c>
      <c r="AN26" t="e">
        <f>genericTrimCalc!AN26</f>
        <v>#N/A</v>
      </c>
      <c r="AP26" t="str">
        <f t="shared" si="3"/>
        <v>5l</v>
      </c>
      <c r="AQ26">
        <f ca="1">genericTrimCalc!AQ26</f>
        <v>-93.100000000000023</v>
      </c>
      <c r="AR26">
        <f ca="1">genericTrimCalc!AR26</f>
        <v>-109.10000000000002</v>
      </c>
      <c r="AS26">
        <f ca="1">genericTrimCalc!AS26</f>
        <v>-109.10000000000002</v>
      </c>
      <c r="AT26">
        <f ca="1">genericTrimCalc!AT26</f>
        <v>-97.100000000000023</v>
      </c>
      <c r="AU26" t="e">
        <f>genericTrimCalc!AU26</f>
        <v>#N/A</v>
      </c>
      <c r="AV26" t="e">
        <f>genericTrimCalc!AV26</f>
        <v>#N/A</v>
      </c>
    </row>
    <row r="27" spans="34:48" ht="15" customHeight="1" x14ac:dyDescent="0.25">
      <c r="AH27" t="s">
        <v>99</v>
      </c>
      <c r="AI27">
        <f ca="1">genericTrimCalc!AI27</f>
        <v>23.200000000000024</v>
      </c>
      <c r="AJ27">
        <f ca="1">genericTrimCalc!AJ27</f>
        <v>40.000000000000021</v>
      </c>
      <c r="AK27">
        <f ca="1">genericTrimCalc!AK27</f>
        <v>54.500000000000021</v>
      </c>
      <c r="AL27">
        <f ca="1">genericTrimCalc!AL27</f>
        <v>75.200000000000017</v>
      </c>
      <c r="AM27" t="e">
        <f>genericTrimCalc!AM27</f>
        <v>#N/A</v>
      </c>
      <c r="AN27" t="e">
        <f>genericTrimCalc!AN27</f>
        <v>#N/A</v>
      </c>
      <c r="AP27" t="str">
        <f t="shared" si="3"/>
        <v>6l</v>
      </c>
      <c r="AQ27">
        <f ca="1">genericTrimCalc!AQ27</f>
        <v>-120.10000000000002</v>
      </c>
      <c r="AR27">
        <f ca="1">genericTrimCalc!AR27</f>
        <v>-119.10000000000002</v>
      </c>
      <c r="AS27">
        <f ca="1">genericTrimCalc!AS27</f>
        <v>-116.10000000000002</v>
      </c>
      <c r="AT27">
        <f ca="1">genericTrimCalc!AT27</f>
        <v>-117.10000000000002</v>
      </c>
      <c r="AU27" t="e">
        <f>genericTrimCalc!AU27</f>
        <v>#N/A</v>
      </c>
      <c r="AV27" t="e">
        <f>genericTrimCalc!AV27</f>
        <v>#N/A</v>
      </c>
    </row>
    <row r="28" spans="34:48" ht="15" customHeight="1" x14ac:dyDescent="0.25">
      <c r="AH28" t="s">
        <v>100</v>
      </c>
      <c r="AI28">
        <f ca="1">genericTrimCalc!AI28</f>
        <v>23.200000000000024</v>
      </c>
      <c r="AJ28">
        <f ca="1">genericTrimCalc!AJ28</f>
        <v>33.000000000000021</v>
      </c>
      <c r="AK28">
        <f ca="1">genericTrimCalc!AK28</f>
        <v>52.500000000000021</v>
      </c>
      <c r="AL28">
        <f ca="1">genericTrimCalc!AL28</f>
        <v>85.200000000000017</v>
      </c>
      <c r="AM28" t="e">
        <f>genericTrimCalc!AM28</f>
        <v>#N/A</v>
      </c>
      <c r="AN28" t="e">
        <f>genericTrimCalc!AN28</f>
        <v>#N/A</v>
      </c>
      <c r="AP28" t="str">
        <f t="shared" si="3"/>
        <v>7l</v>
      </c>
      <c r="AQ28">
        <f ca="1">genericTrimCalc!AQ28</f>
        <v>-140.10000000000002</v>
      </c>
      <c r="AR28">
        <f ca="1">genericTrimCalc!AR28</f>
        <v>-132.10000000000002</v>
      </c>
      <c r="AS28">
        <f ca="1">genericTrimCalc!AS28</f>
        <v>-134.10000000000002</v>
      </c>
      <c r="AT28">
        <f ca="1">genericTrimCalc!AT28</f>
        <v>-147.10000000000002</v>
      </c>
      <c r="AU28" t="e">
        <f>genericTrimCalc!AU28</f>
        <v>#N/A</v>
      </c>
      <c r="AV28" t="e">
        <f>genericTrimCalc!AV28</f>
        <v>#N/A</v>
      </c>
    </row>
    <row r="29" spans="34:48" ht="15" customHeight="1" x14ac:dyDescent="0.25">
      <c r="AH29" t="s">
        <v>101</v>
      </c>
      <c r="AI29">
        <f ca="1">genericTrimCalc!AI29</f>
        <v>17.200000000000024</v>
      </c>
      <c r="AJ29">
        <f ca="1">genericTrimCalc!AJ29</f>
        <v>37.000000000000021</v>
      </c>
      <c r="AK29">
        <f ca="1">genericTrimCalc!AK29</f>
        <v>65.500000000000028</v>
      </c>
      <c r="AL29">
        <f ca="1">genericTrimCalc!AL29</f>
        <v>84.200000000000017</v>
      </c>
      <c r="AM29" t="e">
        <f>genericTrimCalc!AM29</f>
        <v>#N/A</v>
      </c>
      <c r="AN29" t="e">
        <f>genericTrimCalc!AN29</f>
        <v>#N/A</v>
      </c>
      <c r="AP29" t="str">
        <f t="shared" si="3"/>
        <v>8l</v>
      </c>
      <c r="AQ29">
        <f ca="1">genericTrimCalc!AQ29</f>
        <v>-154.10000000000002</v>
      </c>
      <c r="AR29">
        <f ca="1">genericTrimCalc!AR29</f>
        <v>-156.10000000000002</v>
      </c>
      <c r="AS29">
        <f ca="1">genericTrimCalc!AS29</f>
        <v>-167.10000000000002</v>
      </c>
      <c r="AT29">
        <f ca="1">genericTrimCalc!AT29</f>
        <v>-166.10000000000002</v>
      </c>
      <c r="AU29" t="e">
        <f>genericTrimCalc!AU29</f>
        <v>#N/A</v>
      </c>
      <c r="AV29" t="e">
        <f>genericTrimCalc!AV29</f>
        <v>#N/A</v>
      </c>
    </row>
    <row r="30" spans="34:48" ht="15" customHeight="1" x14ac:dyDescent="0.25">
      <c r="AH30" t="s">
        <v>102</v>
      </c>
      <c r="AI30">
        <f ca="1">genericTrimCalc!AI30</f>
        <v>26.500000000000021</v>
      </c>
      <c r="AJ30">
        <f ca="1">genericTrimCalc!AJ30</f>
        <v>41.200000000000024</v>
      </c>
      <c r="AK30">
        <f ca="1">genericTrimCalc!AK30</f>
        <v>53.700000000000024</v>
      </c>
      <c r="AL30">
        <f ca="1">genericTrimCalc!AL30</f>
        <v>81.000000000000028</v>
      </c>
      <c r="AM30" t="e">
        <f>genericTrimCalc!AM30</f>
        <v>#N/A</v>
      </c>
      <c r="AN30" t="e">
        <f>genericTrimCalc!AN30</f>
        <v>#N/A</v>
      </c>
      <c r="AP30" t="str">
        <f t="shared" si="3"/>
        <v>9l</v>
      </c>
      <c r="AQ30">
        <f ca="1">genericTrimCalc!AQ30</f>
        <v>-184.10000000000002</v>
      </c>
      <c r="AR30">
        <f ca="1">genericTrimCalc!AR30</f>
        <v>-183.10000000000002</v>
      </c>
      <c r="AS30">
        <f ca="1">genericTrimCalc!AS30</f>
        <v>-176.10000000000002</v>
      </c>
      <c r="AT30">
        <f ca="1">genericTrimCalc!AT30</f>
        <v>-176.10000000000002</v>
      </c>
      <c r="AU30" t="e">
        <f>genericTrimCalc!AU30</f>
        <v>#N/A</v>
      </c>
      <c r="AV30" t="e">
        <f>genericTrimCalc!AV30</f>
        <v>#N/A</v>
      </c>
    </row>
    <row r="31" spans="34:48" ht="15" customHeight="1" x14ac:dyDescent="0.25">
      <c r="AH31" t="s">
        <v>103</v>
      </c>
      <c r="AI31">
        <f ca="1">genericTrimCalc!AI31</f>
        <v>19.500000000000021</v>
      </c>
      <c r="AJ31">
        <f ca="1">genericTrimCalc!AJ31</f>
        <v>42.200000000000024</v>
      </c>
      <c r="AK31">
        <f ca="1">genericTrimCalc!AK31</f>
        <v>65.700000000000017</v>
      </c>
      <c r="AL31">
        <f ca="1">genericTrimCalc!AL31</f>
        <v>79.000000000000028</v>
      </c>
      <c r="AM31" t="e">
        <f>genericTrimCalc!AM31</f>
        <v>#N/A</v>
      </c>
      <c r="AN31" t="e">
        <f>genericTrimCalc!AN31</f>
        <v>#N/A</v>
      </c>
      <c r="AP31" t="str">
        <f t="shared" si="3"/>
        <v>10l</v>
      </c>
      <c r="AQ31">
        <f ca="1">genericTrimCalc!AQ31</f>
        <v>-197.10000000000002</v>
      </c>
      <c r="AR31">
        <f ca="1">genericTrimCalc!AR31</f>
        <v>-204.10000000000002</v>
      </c>
      <c r="AS31">
        <f ca="1">genericTrimCalc!AS31</f>
        <v>-208.10000000000002</v>
      </c>
      <c r="AT31">
        <f ca="1">genericTrimCalc!AT31</f>
        <v>-194.10000000000002</v>
      </c>
      <c r="AU31" t="e">
        <f>genericTrimCalc!AU31</f>
        <v>#N/A</v>
      </c>
      <c r="AV31" t="e">
        <f>genericTrimCalc!AV31</f>
        <v>#N/A</v>
      </c>
    </row>
    <row r="32" spans="34:48" ht="15" customHeight="1" x14ac:dyDescent="0.25">
      <c r="AH32" t="s">
        <v>104</v>
      </c>
      <c r="AI32">
        <f ca="1">genericTrimCalc!AI32</f>
        <v>20.500000000000021</v>
      </c>
      <c r="AJ32">
        <f ca="1">genericTrimCalc!AJ32</f>
        <v>45.200000000000024</v>
      </c>
      <c r="AK32">
        <f ca="1">genericTrimCalc!AK32</f>
        <v>67.700000000000017</v>
      </c>
      <c r="AL32">
        <f ca="1">genericTrimCalc!AL32</f>
        <v>77.000000000000028</v>
      </c>
      <c r="AM32" t="e">
        <f>genericTrimCalc!AM32</f>
        <v>#N/A</v>
      </c>
      <c r="AN32" t="e">
        <f>genericTrimCalc!AN32</f>
        <v>#N/A</v>
      </c>
      <c r="AP32" t="str">
        <f t="shared" si="3"/>
        <v>11l</v>
      </c>
      <c r="AQ32">
        <f ca="1">genericTrimCalc!AQ32</f>
        <v>-218.10000000000002</v>
      </c>
      <c r="AR32">
        <f ca="1">genericTrimCalc!AR32</f>
        <v>-227.10000000000002</v>
      </c>
      <c r="AS32">
        <f ca="1">genericTrimCalc!AS32</f>
        <v>-230.10000000000002</v>
      </c>
      <c r="AT32">
        <f ca="1">genericTrimCalc!AT32</f>
        <v>-212.10000000000002</v>
      </c>
      <c r="AU32" t="e">
        <f>genericTrimCalc!AU32</f>
        <v>#N/A</v>
      </c>
      <c r="AV32" t="e">
        <f>genericTrimCalc!AV32</f>
        <v>#N/A</v>
      </c>
    </row>
    <row r="33" spans="34:48" ht="15" customHeight="1" x14ac:dyDescent="0.25">
      <c r="AH33" t="s">
        <v>105</v>
      </c>
      <c r="AI33">
        <f ca="1">genericTrimCalc!AI33</f>
        <v>13.500000000000023</v>
      </c>
      <c r="AJ33">
        <f ca="1">genericTrimCalc!AJ33</f>
        <v>31.200000000000024</v>
      </c>
      <c r="AK33">
        <f ca="1">genericTrimCalc!AK33</f>
        <v>52.700000000000024</v>
      </c>
      <c r="AL33">
        <f ca="1">genericTrimCalc!AL33</f>
        <v>83.000000000000028</v>
      </c>
      <c r="AM33" t="e">
        <f>genericTrimCalc!AM33</f>
        <v>#N/A</v>
      </c>
      <c r="AN33" t="e">
        <f>genericTrimCalc!AN33</f>
        <v>#N/A</v>
      </c>
      <c r="AP33" t="str">
        <f t="shared" si="3"/>
        <v>12l</v>
      </c>
      <c r="AQ33">
        <f ca="1">genericTrimCalc!AQ33</f>
        <v>-231.10000000000002</v>
      </c>
      <c r="AR33">
        <f ca="1">genericTrimCalc!AR33</f>
        <v>-233.10000000000002</v>
      </c>
      <c r="AS33">
        <f ca="1">genericTrimCalc!AS33</f>
        <v>-235.10000000000002</v>
      </c>
      <c r="AT33">
        <f ca="1">genericTrimCalc!AT33</f>
        <v>-238.10000000000002</v>
      </c>
      <c r="AU33" t="e">
        <f>genericTrimCalc!AU33</f>
        <v>#N/A</v>
      </c>
      <c r="AV33" t="e">
        <f>genericTrimCalc!AV33</f>
        <v>#N/A</v>
      </c>
    </row>
    <row r="34" spans="34:48" ht="15" customHeight="1" x14ac:dyDescent="0.25">
      <c r="AH34" t="str">
        <f>genericTrimCalc!AH34</f>
        <v/>
      </c>
      <c r="AI34" t="e">
        <f>genericTrimCalc!AI34</f>
        <v>#N/A</v>
      </c>
      <c r="AJ34" t="e">
        <f>genericTrimCalc!AJ34</f>
        <v>#N/A</v>
      </c>
      <c r="AK34" t="e">
        <f>genericTrimCalc!AK34</f>
        <v>#N/A</v>
      </c>
      <c r="AL34" t="e">
        <f>genericTrimCalc!AL34</f>
        <v>#N/A</v>
      </c>
      <c r="AM34" t="e">
        <f>genericTrimCalc!AM34</f>
        <v>#N/A</v>
      </c>
      <c r="AN34" t="e">
        <f>genericTrimCalc!AN34</f>
        <v>#N/A</v>
      </c>
      <c r="AP34" t="str">
        <f>genericTrimCalc!AP34</f>
        <v/>
      </c>
      <c r="AQ34" t="e">
        <f>genericTrimCalc!AQ34</f>
        <v>#N/A</v>
      </c>
      <c r="AR34" t="e">
        <f>genericTrimCalc!AR34</f>
        <v>#N/A</v>
      </c>
      <c r="AS34" t="e">
        <f>genericTrimCalc!AS34</f>
        <v>#N/A</v>
      </c>
      <c r="AT34" t="e">
        <f>genericTrimCalc!AT34</f>
        <v>#N/A</v>
      </c>
      <c r="AU34" t="e">
        <f>genericTrimCalc!AU34</f>
        <v>#N/A</v>
      </c>
      <c r="AV34" t="e">
        <f>genericTrimCalc!AV34</f>
        <v>#N/A</v>
      </c>
    </row>
    <row r="35" spans="34:48" ht="15" customHeight="1" x14ac:dyDescent="0.25">
      <c r="AH35" t="str">
        <f>genericTrimCalc!AH35</f>
        <v/>
      </c>
      <c r="AI35" t="e">
        <f>genericTrimCalc!AI35</f>
        <v>#N/A</v>
      </c>
      <c r="AJ35" t="e">
        <f>genericTrimCalc!AJ35</f>
        <v>#N/A</v>
      </c>
      <c r="AK35" t="e">
        <f>genericTrimCalc!AK35</f>
        <v>#N/A</v>
      </c>
      <c r="AL35" t="e">
        <f>genericTrimCalc!AL35</f>
        <v>#N/A</v>
      </c>
      <c r="AM35" t="e">
        <f>genericTrimCalc!AM35</f>
        <v>#N/A</v>
      </c>
      <c r="AN35" t="e">
        <f>genericTrimCalc!AN35</f>
        <v>#N/A</v>
      </c>
      <c r="AP35" t="str">
        <f>genericTrimCalc!AP35</f>
        <v/>
      </c>
      <c r="AQ35" t="e">
        <f>genericTrimCalc!AQ35</f>
        <v>#N/A</v>
      </c>
      <c r="AR35" t="e">
        <f>genericTrimCalc!AR35</f>
        <v>#N/A</v>
      </c>
      <c r="AS35" t="e">
        <f>genericTrimCalc!AS35</f>
        <v>#N/A</v>
      </c>
      <c r="AT35" t="e">
        <f>genericTrimCalc!AT35</f>
        <v>#N/A</v>
      </c>
      <c r="AU35" t="e">
        <f>genericTrimCalc!AU35</f>
        <v>#N/A</v>
      </c>
      <c r="AV35" t="e">
        <f>genericTrimCalc!AV35</f>
        <v>#N/A</v>
      </c>
    </row>
    <row r="36" spans="34:48" ht="15" customHeight="1" x14ac:dyDescent="0.25">
      <c r="AH36" t="str">
        <f>genericTrimCalc!AH36</f>
        <v/>
      </c>
      <c r="AI36" t="e">
        <f>genericTrimCalc!AI36</f>
        <v>#N/A</v>
      </c>
      <c r="AJ36" t="e">
        <f>genericTrimCalc!AJ36</f>
        <v>#N/A</v>
      </c>
      <c r="AK36" t="e">
        <f>genericTrimCalc!AK36</f>
        <v>#N/A</v>
      </c>
      <c r="AL36" t="e">
        <f>genericTrimCalc!AL36</f>
        <v>#N/A</v>
      </c>
      <c r="AM36" t="e">
        <f>genericTrimCalc!AM36</f>
        <v>#N/A</v>
      </c>
      <c r="AN36" t="e">
        <f>genericTrimCalc!AN36</f>
        <v>#N/A</v>
      </c>
      <c r="AP36" t="str">
        <f>genericTrimCalc!AP36</f>
        <v/>
      </c>
      <c r="AQ36" t="e">
        <f>genericTrimCalc!AQ36</f>
        <v>#N/A</v>
      </c>
      <c r="AR36" t="e">
        <f>genericTrimCalc!AR36</f>
        <v>#N/A</v>
      </c>
      <c r="AS36" t="e">
        <f>genericTrimCalc!AS36</f>
        <v>#N/A</v>
      </c>
      <c r="AT36" t="e">
        <f>genericTrimCalc!AT36</f>
        <v>#N/A</v>
      </c>
      <c r="AU36" t="e">
        <f>genericTrimCalc!AU36</f>
        <v>#N/A</v>
      </c>
      <c r="AV36" t="e">
        <f>genericTrimCalc!AV36</f>
        <v>#N/A</v>
      </c>
    </row>
  </sheetData>
  <pageMargins left="0.78740157499999996" right="0.78740157499999996" top="0.984251969" bottom="0.984251969" header="0.4921259845" footer="0.492125984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0"/>
  <sheetViews>
    <sheetView workbookViewId="0">
      <selection activeCell="A4" sqref="A4"/>
    </sheetView>
  </sheetViews>
  <sheetFormatPr baseColWidth="10" defaultColWidth="11.42578125" defaultRowHeight="15" customHeight="1" x14ac:dyDescent="0.25"/>
  <sheetData>
    <row r="1" spans="1:48" ht="15" customHeight="1" x14ac:dyDescent="0.25">
      <c r="A1" t="s">
        <v>128</v>
      </c>
    </row>
    <row r="2" spans="1:48" ht="15" customHeight="1" x14ac:dyDescent="0.25">
      <c r="K2" t="s">
        <v>71</v>
      </c>
      <c r="T2" t="s">
        <v>0</v>
      </c>
      <c r="AA2" t="str">
        <f>$T2</f>
        <v>(SliceOffset)</v>
      </c>
      <c r="AG2" t="s">
        <v>70</v>
      </c>
      <c r="AI2" t="str">
        <f>$T2</f>
        <v>(SliceOffset)</v>
      </c>
      <c r="AQ2" t="str">
        <f>$T2</f>
        <v>(SliceOffset)</v>
      </c>
    </row>
    <row r="3" spans="1:48" ht="15" customHeight="1" x14ac:dyDescent="0.25">
      <c r="A3" t="s">
        <v>63</v>
      </c>
      <c r="K3">
        <v>-5</v>
      </c>
      <c r="T3">
        <v>20</v>
      </c>
      <c r="AA3">
        <v>20</v>
      </c>
      <c r="AB3">
        <f>AA3+$AA$3</f>
        <v>40</v>
      </c>
      <c r="AC3">
        <f>AB3+$AA$3</f>
        <v>60</v>
      </c>
      <c r="AD3">
        <f>AC3+$AA$3</f>
        <v>80</v>
      </c>
      <c r="AE3">
        <f>AD3+$AA$3</f>
        <v>100</v>
      </c>
      <c r="AG3">
        <v>-15</v>
      </c>
      <c r="AI3">
        <v>20</v>
      </c>
      <c r="AJ3">
        <f>AI3+$AI$3</f>
        <v>40</v>
      </c>
      <c r="AK3">
        <f>AJ3+$AI$3</f>
        <v>60</v>
      </c>
      <c r="AL3">
        <f>AK3+$AI$3</f>
        <v>80</v>
      </c>
      <c r="AM3">
        <f>AL3+$AI$3</f>
        <v>100</v>
      </c>
      <c r="AN3">
        <f>AM3+$AI$3</f>
        <v>120</v>
      </c>
      <c r="AQ3">
        <v>20</v>
      </c>
    </row>
    <row r="4" spans="1:48" ht="15" customHeight="1" x14ac:dyDescent="0.25">
      <c r="L4" t="s">
        <v>3</v>
      </c>
      <c r="M4" t="s">
        <v>4</v>
      </c>
      <c r="N4" t="s">
        <v>5</v>
      </c>
      <c r="O4" t="s">
        <v>6</v>
      </c>
      <c r="P4" t="s">
        <v>7</v>
      </c>
      <c r="Q4" t="s">
        <v>8</v>
      </c>
      <c r="S4" t="s">
        <v>9</v>
      </c>
      <c r="Z4" t="s">
        <v>10</v>
      </c>
      <c r="AG4" t="s">
        <v>11</v>
      </c>
      <c r="AH4" t="s">
        <v>12</v>
      </c>
      <c r="AI4" t="s">
        <v>13</v>
      </c>
      <c r="AJ4" t="s">
        <v>14</v>
      </c>
      <c r="AK4" t="s">
        <v>15</v>
      </c>
      <c r="AL4" t="s">
        <v>16</v>
      </c>
      <c r="AM4" t="s">
        <v>17</v>
      </c>
      <c r="AN4" t="s">
        <v>18</v>
      </c>
      <c r="AP4" t="s">
        <v>19</v>
      </c>
    </row>
    <row r="5" spans="1:48" ht="15" customHeight="1" x14ac:dyDescent="0.25">
      <c r="A5" t="s">
        <v>62</v>
      </c>
      <c r="K5" t="s">
        <v>21</v>
      </c>
      <c r="M5" t="str">
        <f ca="1">IF(COUNTIF(M$6:M$16,"&lt;&gt;"&amp;"#nv"),M$4,"")</f>
        <v>A</v>
      </c>
      <c r="N5" t="str">
        <f ca="1">IF(COUNTIF(N$6:N$16,"&lt;&gt;"&amp;"#nv"),N$4,"")</f>
        <v>B</v>
      </c>
      <c r="O5" t="str">
        <f ca="1">IF(COUNTIF(O$6:O$16,"&lt;&gt;"&amp;"#nv"),O$4,"")</f>
        <v>C</v>
      </c>
      <c r="P5" t="str">
        <f ca="1">IF(COUNTIF(P$6:P$16,"&lt;&gt;"&amp;"#nv"),P$4,"")</f>
        <v>D</v>
      </c>
      <c r="Q5" t="str">
        <f>IF(COUNTIF(Q$6:Q$16,"&lt;&gt;"&amp;"#nv"),Q$4,"")</f>
        <v/>
      </c>
      <c r="T5" t="str">
        <f ca="1">M5</f>
        <v>A</v>
      </c>
      <c r="U5" t="str">
        <f ca="1">N5</f>
        <v>B</v>
      </c>
      <c r="V5" t="str">
        <f ca="1">O5</f>
        <v>C</v>
      </c>
      <c r="W5" t="str">
        <f ca="1">P5</f>
        <v>D</v>
      </c>
      <c r="X5" t="str">
        <f>Q5</f>
        <v/>
      </c>
      <c r="AA5" t="str">
        <f ca="1">T5</f>
        <v>A</v>
      </c>
      <c r="AB5" t="str">
        <f ca="1">U5</f>
        <v>B</v>
      </c>
      <c r="AC5" t="str">
        <f ca="1">V5</f>
        <v>C</v>
      </c>
      <c r="AD5" t="str">
        <f ca="1">W5</f>
        <v>D</v>
      </c>
      <c r="AE5" t="str">
        <f>X5</f>
        <v/>
      </c>
      <c r="AG5" t="s">
        <v>22</v>
      </c>
      <c r="AI5" t="str">
        <f t="shared" ref="AI5:AN5" ca="1" si="0">IF(COUNTIF(AI$6:AI$36,"&lt;&gt;"&amp;"#nv"),AI$4,"")</f>
        <v>a</v>
      </c>
      <c r="AJ5" t="str">
        <f t="shared" ca="1" si="0"/>
        <v>b</v>
      </c>
      <c r="AK5" t="str">
        <f t="shared" ca="1" si="0"/>
        <v>c</v>
      </c>
      <c r="AL5" t="str">
        <f t="shared" ca="1" si="0"/>
        <v>d</v>
      </c>
      <c r="AM5" t="str">
        <f t="shared" si="0"/>
        <v/>
      </c>
      <c r="AN5" t="str">
        <f t="shared" si="0"/>
        <v/>
      </c>
      <c r="AQ5" t="str">
        <f t="shared" ref="AQ5:AV5" ca="1" si="1">AI5</f>
        <v>a</v>
      </c>
      <c r="AR5" t="str">
        <f t="shared" ca="1" si="1"/>
        <v>b</v>
      </c>
      <c r="AS5" t="str">
        <f t="shared" ca="1" si="1"/>
        <v>c</v>
      </c>
      <c r="AT5" t="str">
        <f t="shared" ca="1" si="1"/>
        <v>d</v>
      </c>
      <c r="AU5" t="str">
        <f t="shared" si="1"/>
        <v/>
      </c>
      <c r="AV5" t="str">
        <f t="shared" si="1"/>
        <v/>
      </c>
    </row>
    <row r="6" spans="1:48" ht="15" customHeight="1" x14ac:dyDescent="0.25">
      <c r="K6">
        <f>$K$3</f>
        <v>-5</v>
      </c>
      <c r="L6" t="str">
        <f t="shared" ref="L6:L16" si="2">IF(COUNTIF($M6:$Q6,"&lt;&gt;"&amp;"#nv"),$K6,"")</f>
        <v/>
      </c>
      <c r="M6" t="e">
        <f t="shared" ref="M6:Q16" si="3">IFERROR(ROUND(AVERAGEIFS($H:$H,$C:$C,M$4,$D:$D,$K6),0),#N/A)</f>
        <v>#N/A</v>
      </c>
      <c r="N6" t="e">
        <f t="shared" si="3"/>
        <v>#N/A</v>
      </c>
      <c r="O6" t="e">
        <f t="shared" si="3"/>
        <v>#N/A</v>
      </c>
      <c r="P6" t="e">
        <f t="shared" si="3"/>
        <v>#N/A</v>
      </c>
      <c r="Q6" t="e">
        <f t="shared" si="3"/>
        <v>#N/A</v>
      </c>
      <c r="S6" t="str">
        <f t="shared" ref="S6:S16" si="4">L6</f>
        <v/>
      </c>
      <c r="T6" t="e">
        <f t="shared" ref="T6:T16" si="5">IFERROR(-SIGN($S6)*M6-$S6*$T$3,#N/A)</f>
        <v>#N/A</v>
      </c>
      <c r="U6" t="e">
        <f t="shared" ref="U6:U16" si="6">IFERROR(-SIGN($S6)*N6-$S6*$T$3,#N/A)</f>
        <v>#N/A</v>
      </c>
      <c r="V6" t="e">
        <f t="shared" ref="V6:V16" si="7">IFERROR(-SIGN($S6)*O6-$S6*$T$3,#N/A)</f>
        <v>#N/A</v>
      </c>
      <c r="W6" t="e">
        <f t="shared" ref="W6:W16" si="8">IFERROR(-SIGN($S6)*P6-$S6*$T$3,#N/A)</f>
        <v>#N/A</v>
      </c>
      <c r="X6" t="e">
        <f t="shared" ref="X6:X16" si="9">IFERROR(-SIGN($S6)*Q6-$S6*$T$3,#N/A)</f>
        <v>#N/A</v>
      </c>
      <c r="Z6" t="str">
        <f t="shared" ref="Z6:Z16" si="10">S6</f>
        <v/>
      </c>
      <c r="AA6" t="e">
        <f t="shared" ref="AA6:AA16" si="11">IFERROR(M6+AA$3,#N/A)</f>
        <v>#N/A</v>
      </c>
      <c r="AB6" t="e">
        <f t="shared" ref="AB6:AB16" si="12">IFERROR(N6+AB$3,#N/A)</f>
        <v>#N/A</v>
      </c>
      <c r="AC6" t="e">
        <f t="shared" ref="AC6:AC16" si="13">IFERROR(O6+AC$3,#N/A)</f>
        <v>#N/A</v>
      </c>
      <c r="AD6" t="e">
        <f t="shared" ref="AD6:AD16" si="14">IFERROR(P6+AD$3,#N/A)</f>
        <v>#N/A</v>
      </c>
      <c r="AE6" t="e">
        <f t="shared" ref="AE6:AE16" si="15">IFERROR(Q6+AE$3,#N/A)</f>
        <v>#N/A</v>
      </c>
      <c r="AG6">
        <f>$AG$3</f>
        <v>-15</v>
      </c>
      <c r="AH6" t="str">
        <f t="shared" ref="AH6:AH36" si="16">IF(COUNTIF($AI6:$AN6,"&lt;&gt;"&amp;"#nv"),$AG6,"")</f>
        <v/>
      </c>
      <c r="AI6" t="e">
        <f t="shared" ref="AI6:AN15" si="17">IFERROR(AVERAGEIFS($J:$J,$A:$A,AI$4,$B:$B,$AG6)+AI$3,#N/A)</f>
        <v>#N/A</v>
      </c>
      <c r="AJ6" t="e">
        <f t="shared" si="17"/>
        <v>#N/A</v>
      </c>
      <c r="AK6" t="e">
        <f t="shared" si="17"/>
        <v>#N/A</v>
      </c>
      <c r="AL6" t="e">
        <f t="shared" si="17"/>
        <v>#N/A</v>
      </c>
      <c r="AM6" t="e">
        <f t="shared" si="17"/>
        <v>#N/A</v>
      </c>
      <c r="AN6" t="e">
        <f t="shared" si="17"/>
        <v>#N/A</v>
      </c>
      <c r="AP6" t="str">
        <f t="shared" ref="AP6:AP36" si="18">$AH6</f>
        <v/>
      </c>
      <c r="AQ6" t="e">
        <f t="shared" ref="AQ6:AQ36" si="19">IFERROR(-SIGN($AG6)*AVERAGEIFS($H:$H,$A:$A,AI$4,$B:$B,$AG6)-$AG6*$AQ$3,#N/A)</f>
        <v>#N/A</v>
      </c>
      <c r="AR6" t="e">
        <f t="shared" ref="AR6:AR36" si="20">IFERROR(-SIGN($AG6)*AVERAGEIFS($H:$H,$A:$A,AJ$4,$B:$B,$AG6)-$AG6*$AQ$3,#N/A)</f>
        <v>#N/A</v>
      </c>
      <c r="AS6" t="e">
        <f t="shared" ref="AS6:AS36" si="21">IFERROR(-SIGN($AG6)*AVERAGEIFS($H:$H,$A:$A,AK$4,$B:$B,$AG6)-$AG6*$AQ$3,#N/A)</f>
        <v>#N/A</v>
      </c>
      <c r="AT6" t="e">
        <f t="shared" ref="AT6:AT36" si="22">IFERROR(-SIGN($AG6)*AVERAGEIFS($H:$H,$A:$A,AL$4,$B:$B,$AG6)-$AG6*$AQ$3,#N/A)</f>
        <v>#N/A</v>
      </c>
      <c r="AU6" t="e">
        <f t="shared" ref="AU6:AU36" si="23">IFERROR(-SIGN($AG6)*AVERAGEIFS($H:$H,$A:$A,AM$4,$B:$B,$AG6)-$AG6*$AQ$3,#N/A)</f>
        <v>#N/A</v>
      </c>
      <c r="AV6" t="e">
        <f t="shared" ref="AV6:AV36" si="24">IFERROR(-SIGN($AG6)*AVERAGEIFS($H:$H,$A:$A,AN$4,$B:$B,$AG6)-$AG6*$AQ$3,#N/A)</f>
        <v>#N/A</v>
      </c>
    </row>
    <row r="7" spans="1:48" ht="15" customHeight="1" x14ac:dyDescent="0.25">
      <c r="K7">
        <f t="shared" ref="K7:K16" si="25">K6+1</f>
        <v>-4</v>
      </c>
      <c r="L7" t="str">
        <f t="shared" si="2"/>
        <v/>
      </c>
      <c r="M7" t="e">
        <f t="shared" si="3"/>
        <v>#N/A</v>
      </c>
      <c r="N7" t="e">
        <f t="shared" si="3"/>
        <v>#N/A</v>
      </c>
      <c r="O7" t="e">
        <f t="shared" si="3"/>
        <v>#N/A</v>
      </c>
      <c r="P7" t="e">
        <f t="shared" si="3"/>
        <v>#N/A</v>
      </c>
      <c r="Q7" t="e">
        <f t="shared" si="3"/>
        <v>#N/A</v>
      </c>
      <c r="S7" t="str">
        <f t="shared" si="4"/>
        <v/>
      </c>
      <c r="T7" t="e">
        <f t="shared" si="5"/>
        <v>#N/A</v>
      </c>
      <c r="U7" t="e">
        <f t="shared" si="6"/>
        <v>#N/A</v>
      </c>
      <c r="V7" t="e">
        <f t="shared" si="7"/>
        <v>#N/A</v>
      </c>
      <c r="W7" t="e">
        <f t="shared" si="8"/>
        <v>#N/A</v>
      </c>
      <c r="X7" t="e">
        <f t="shared" si="9"/>
        <v>#N/A</v>
      </c>
      <c r="Z7" t="str">
        <f t="shared" si="10"/>
        <v/>
      </c>
      <c r="AA7" t="e">
        <f t="shared" si="11"/>
        <v>#N/A</v>
      </c>
      <c r="AB7" t="e">
        <f t="shared" si="12"/>
        <v>#N/A</v>
      </c>
      <c r="AC7" t="e">
        <f t="shared" si="13"/>
        <v>#N/A</v>
      </c>
      <c r="AD7" t="e">
        <f t="shared" si="14"/>
        <v>#N/A</v>
      </c>
      <c r="AE7" t="e">
        <f t="shared" si="15"/>
        <v>#N/A</v>
      </c>
      <c r="AG7">
        <f t="shared" ref="AG7:AG36" si="26">AG6+1</f>
        <v>-14</v>
      </c>
      <c r="AH7" t="str">
        <f t="shared" si="16"/>
        <v/>
      </c>
      <c r="AI7" t="e">
        <f t="shared" si="17"/>
        <v>#N/A</v>
      </c>
      <c r="AJ7" t="e">
        <f t="shared" si="17"/>
        <v>#N/A</v>
      </c>
      <c r="AK7" t="e">
        <f t="shared" si="17"/>
        <v>#N/A</v>
      </c>
      <c r="AL7" t="e">
        <f t="shared" si="17"/>
        <v>#N/A</v>
      </c>
      <c r="AM7" t="e">
        <f t="shared" si="17"/>
        <v>#N/A</v>
      </c>
      <c r="AN7" t="e">
        <f t="shared" si="17"/>
        <v>#N/A</v>
      </c>
      <c r="AP7" t="str">
        <f t="shared" si="18"/>
        <v/>
      </c>
      <c r="AQ7" t="e">
        <f t="shared" si="19"/>
        <v>#N/A</v>
      </c>
      <c r="AR7" t="e">
        <f t="shared" si="20"/>
        <v>#N/A</v>
      </c>
      <c r="AS7" t="e">
        <f t="shared" si="21"/>
        <v>#N/A</v>
      </c>
      <c r="AT7" t="e">
        <f t="shared" si="22"/>
        <v>#N/A</v>
      </c>
      <c r="AU7" t="e">
        <f t="shared" si="23"/>
        <v>#N/A</v>
      </c>
      <c r="AV7" t="e">
        <f t="shared" si="24"/>
        <v>#N/A</v>
      </c>
    </row>
    <row r="8" spans="1:48" ht="15" customHeight="1" x14ac:dyDescent="0.25">
      <c r="K8">
        <f t="shared" si="25"/>
        <v>-3</v>
      </c>
      <c r="L8">
        <f t="shared" ca="1" si="2"/>
        <v>-3</v>
      </c>
      <c r="M8">
        <f t="shared" ca="1" si="3"/>
        <v>1</v>
      </c>
      <c r="N8">
        <f t="shared" ca="1" si="3"/>
        <v>1</v>
      </c>
      <c r="O8">
        <f t="shared" ca="1" si="3"/>
        <v>0</v>
      </c>
      <c r="P8">
        <f t="shared" ca="1" si="3"/>
        <v>-5</v>
      </c>
      <c r="Q8" t="e">
        <f t="shared" si="3"/>
        <v>#N/A</v>
      </c>
      <c r="S8">
        <f t="shared" ca="1" si="4"/>
        <v>-3</v>
      </c>
      <c r="T8">
        <f t="shared" ca="1" si="5"/>
        <v>61</v>
      </c>
      <c r="U8">
        <f t="shared" ca="1" si="6"/>
        <v>61</v>
      </c>
      <c r="V8">
        <f t="shared" ca="1" si="7"/>
        <v>60</v>
      </c>
      <c r="W8">
        <f t="shared" ca="1" si="8"/>
        <v>55</v>
      </c>
      <c r="X8" t="e">
        <f t="shared" ca="1" si="9"/>
        <v>#N/A</v>
      </c>
      <c r="Z8">
        <f t="shared" ca="1" si="10"/>
        <v>-3</v>
      </c>
      <c r="AA8">
        <f t="shared" ca="1" si="11"/>
        <v>21</v>
      </c>
      <c r="AB8">
        <f t="shared" ca="1" si="12"/>
        <v>41</v>
      </c>
      <c r="AC8">
        <f t="shared" ca="1" si="13"/>
        <v>60</v>
      </c>
      <c r="AD8">
        <f t="shared" ca="1" si="14"/>
        <v>75</v>
      </c>
      <c r="AE8" t="e">
        <f t="shared" si="15"/>
        <v>#N/A</v>
      </c>
      <c r="AG8">
        <f t="shared" si="26"/>
        <v>-13</v>
      </c>
      <c r="AH8" t="str">
        <f t="shared" si="16"/>
        <v/>
      </c>
      <c r="AI8" t="e">
        <f t="shared" si="17"/>
        <v>#N/A</v>
      </c>
      <c r="AJ8" t="e">
        <f t="shared" si="17"/>
        <v>#N/A</v>
      </c>
      <c r="AK8" t="e">
        <f t="shared" si="17"/>
        <v>#N/A</v>
      </c>
      <c r="AL8" t="e">
        <f t="shared" si="17"/>
        <v>#N/A</v>
      </c>
      <c r="AM8" t="e">
        <f t="shared" si="17"/>
        <v>#N/A</v>
      </c>
      <c r="AN8" t="e">
        <f t="shared" si="17"/>
        <v>#N/A</v>
      </c>
      <c r="AP8" t="str">
        <f t="shared" si="18"/>
        <v/>
      </c>
      <c r="AQ8" t="e">
        <f t="shared" si="19"/>
        <v>#N/A</v>
      </c>
      <c r="AR8" t="e">
        <f t="shared" si="20"/>
        <v>#N/A</v>
      </c>
      <c r="AS8" t="e">
        <f t="shared" si="21"/>
        <v>#N/A</v>
      </c>
      <c r="AT8" t="e">
        <f t="shared" si="22"/>
        <v>#N/A</v>
      </c>
      <c r="AU8" t="e">
        <f t="shared" si="23"/>
        <v>#N/A</v>
      </c>
      <c r="AV8" t="e">
        <f t="shared" si="24"/>
        <v>#N/A</v>
      </c>
    </row>
    <row r="9" spans="1:48" ht="15" customHeight="1" x14ac:dyDescent="0.25">
      <c r="A9" t="s">
        <v>64</v>
      </c>
      <c r="K9">
        <f t="shared" si="25"/>
        <v>-2</v>
      </c>
      <c r="L9">
        <f t="shared" ca="1" si="2"/>
        <v>-2</v>
      </c>
      <c r="M9">
        <f t="shared" ca="1" si="3"/>
        <v>-2</v>
      </c>
      <c r="N9">
        <f t="shared" ca="1" si="3"/>
        <v>4</v>
      </c>
      <c r="O9">
        <f t="shared" ca="1" si="3"/>
        <v>-4</v>
      </c>
      <c r="P9">
        <f t="shared" ca="1" si="3"/>
        <v>-2</v>
      </c>
      <c r="Q9" t="e">
        <f t="shared" si="3"/>
        <v>#N/A</v>
      </c>
      <c r="S9">
        <f t="shared" ca="1" si="4"/>
        <v>-2</v>
      </c>
      <c r="T9">
        <f t="shared" ca="1" si="5"/>
        <v>38</v>
      </c>
      <c r="U9">
        <f t="shared" ca="1" si="6"/>
        <v>44</v>
      </c>
      <c r="V9">
        <f t="shared" ca="1" si="7"/>
        <v>36</v>
      </c>
      <c r="W9">
        <f t="shared" ca="1" si="8"/>
        <v>38</v>
      </c>
      <c r="X9" t="e">
        <f t="shared" ca="1" si="9"/>
        <v>#N/A</v>
      </c>
      <c r="Z9">
        <f t="shared" ca="1" si="10"/>
        <v>-2</v>
      </c>
      <c r="AA9">
        <f t="shared" ca="1" si="11"/>
        <v>18</v>
      </c>
      <c r="AB9">
        <f t="shared" ca="1" si="12"/>
        <v>44</v>
      </c>
      <c r="AC9">
        <f t="shared" ca="1" si="13"/>
        <v>56</v>
      </c>
      <c r="AD9">
        <f t="shared" ca="1" si="14"/>
        <v>78</v>
      </c>
      <c r="AE9" t="e">
        <f t="shared" si="15"/>
        <v>#N/A</v>
      </c>
      <c r="AG9">
        <f t="shared" si="26"/>
        <v>-12</v>
      </c>
      <c r="AH9">
        <f t="shared" ca="1" si="16"/>
        <v>-12</v>
      </c>
      <c r="AI9">
        <f t="shared" ca="1" si="17"/>
        <v>20.200000000000024</v>
      </c>
      <c r="AJ9">
        <f t="shared" ca="1" si="17"/>
        <v>34.700000000000024</v>
      </c>
      <c r="AK9">
        <f t="shared" ca="1" si="17"/>
        <v>52.700000000000024</v>
      </c>
      <c r="AL9">
        <f t="shared" ca="1" si="17"/>
        <v>79.000000000000028</v>
      </c>
      <c r="AM9" t="e">
        <f t="shared" si="17"/>
        <v>#N/A</v>
      </c>
      <c r="AN9" t="e">
        <f t="shared" si="17"/>
        <v>#N/A</v>
      </c>
      <c r="AP9">
        <f t="shared" ca="1" si="18"/>
        <v>-12</v>
      </c>
      <c r="AQ9">
        <f t="shared" ca="1" si="19"/>
        <v>241.10000000000002</v>
      </c>
      <c r="AR9">
        <f t="shared" ca="1" si="20"/>
        <v>236.10000000000002</v>
      </c>
      <c r="AS9">
        <f t="shared" ca="1" si="21"/>
        <v>233.10000000000002</v>
      </c>
      <c r="AT9">
        <f t="shared" ca="1" si="22"/>
        <v>234.10000000000002</v>
      </c>
      <c r="AU9" t="e">
        <f t="shared" si="23"/>
        <v>#N/A</v>
      </c>
      <c r="AV9" t="e">
        <f t="shared" si="24"/>
        <v>#N/A</v>
      </c>
    </row>
    <row r="10" spans="1:48" ht="15" customHeight="1" x14ac:dyDescent="0.25">
      <c r="K10">
        <f t="shared" si="25"/>
        <v>-1</v>
      </c>
      <c r="L10">
        <f t="shared" ca="1" si="2"/>
        <v>-1</v>
      </c>
      <c r="M10">
        <f t="shared" ca="1" si="3"/>
        <v>-1</v>
      </c>
      <c r="N10">
        <f t="shared" ca="1" si="3"/>
        <v>-3</v>
      </c>
      <c r="O10">
        <f t="shared" ca="1" si="3"/>
        <v>3</v>
      </c>
      <c r="P10">
        <f t="shared" ca="1" si="3"/>
        <v>3</v>
      </c>
      <c r="Q10" t="e">
        <f t="shared" si="3"/>
        <v>#N/A</v>
      </c>
      <c r="S10">
        <f t="shared" ca="1" si="4"/>
        <v>-1</v>
      </c>
      <c r="T10">
        <f t="shared" ca="1" si="5"/>
        <v>19</v>
      </c>
      <c r="U10">
        <f t="shared" ca="1" si="6"/>
        <v>17</v>
      </c>
      <c r="V10">
        <f t="shared" ca="1" si="7"/>
        <v>23</v>
      </c>
      <c r="W10">
        <f t="shared" ca="1" si="8"/>
        <v>23</v>
      </c>
      <c r="X10" t="e">
        <f t="shared" ca="1" si="9"/>
        <v>#N/A</v>
      </c>
      <c r="Z10">
        <f t="shared" ca="1" si="10"/>
        <v>-1</v>
      </c>
      <c r="AA10">
        <f t="shared" ca="1" si="11"/>
        <v>19</v>
      </c>
      <c r="AB10">
        <f t="shared" ca="1" si="12"/>
        <v>37</v>
      </c>
      <c r="AC10">
        <f t="shared" ca="1" si="13"/>
        <v>63</v>
      </c>
      <c r="AD10">
        <f t="shared" ca="1" si="14"/>
        <v>83</v>
      </c>
      <c r="AE10" t="e">
        <f t="shared" si="15"/>
        <v>#N/A</v>
      </c>
      <c r="AG10">
        <f t="shared" si="26"/>
        <v>-11</v>
      </c>
      <c r="AH10">
        <f t="shared" ca="1" si="16"/>
        <v>-11</v>
      </c>
      <c r="AI10">
        <f t="shared" ca="1" si="17"/>
        <v>10.200000000000022</v>
      </c>
      <c r="AJ10">
        <f t="shared" ca="1" si="17"/>
        <v>43.700000000000024</v>
      </c>
      <c r="AK10">
        <f t="shared" ca="1" si="17"/>
        <v>57.700000000000024</v>
      </c>
      <c r="AL10">
        <f t="shared" ca="1" si="17"/>
        <v>78.000000000000028</v>
      </c>
      <c r="AM10" t="e">
        <f t="shared" si="17"/>
        <v>#N/A</v>
      </c>
      <c r="AN10" t="e">
        <f t="shared" si="17"/>
        <v>#N/A</v>
      </c>
      <c r="AP10">
        <f t="shared" ca="1" si="18"/>
        <v>-11</v>
      </c>
      <c r="AQ10">
        <f t="shared" ca="1" si="19"/>
        <v>211.10000000000002</v>
      </c>
      <c r="AR10">
        <f t="shared" ca="1" si="20"/>
        <v>225.10000000000002</v>
      </c>
      <c r="AS10">
        <f t="shared" ca="1" si="21"/>
        <v>218.10000000000002</v>
      </c>
      <c r="AT10">
        <f t="shared" ca="1" si="22"/>
        <v>213.10000000000002</v>
      </c>
      <c r="AU10" t="e">
        <f t="shared" si="23"/>
        <v>#N/A</v>
      </c>
      <c r="AV10" t="e">
        <f t="shared" si="24"/>
        <v>#N/A</v>
      </c>
    </row>
    <row r="11" spans="1:48" ht="15" customHeight="1" x14ac:dyDescent="0.25">
      <c r="A11" t="s">
        <v>1</v>
      </c>
      <c r="K11">
        <f t="shared" si="25"/>
        <v>0</v>
      </c>
      <c r="L11" t="str">
        <f t="shared" si="2"/>
        <v/>
      </c>
      <c r="M11" t="e">
        <f t="shared" si="3"/>
        <v>#N/A</v>
      </c>
      <c r="N11" t="e">
        <f t="shared" si="3"/>
        <v>#N/A</v>
      </c>
      <c r="O11" t="e">
        <f t="shared" si="3"/>
        <v>#N/A</v>
      </c>
      <c r="P11" t="e">
        <f t="shared" si="3"/>
        <v>#N/A</v>
      </c>
      <c r="Q11" t="e">
        <f t="shared" si="3"/>
        <v>#N/A</v>
      </c>
      <c r="S11" t="str">
        <f t="shared" si="4"/>
        <v/>
      </c>
      <c r="T11" t="e">
        <f t="shared" si="5"/>
        <v>#N/A</v>
      </c>
      <c r="U11" t="e">
        <f t="shared" si="6"/>
        <v>#N/A</v>
      </c>
      <c r="V11" t="e">
        <f t="shared" si="7"/>
        <v>#N/A</v>
      </c>
      <c r="W11" t="e">
        <f t="shared" si="8"/>
        <v>#N/A</v>
      </c>
      <c r="X11" t="e">
        <f t="shared" si="9"/>
        <v>#N/A</v>
      </c>
      <c r="Z11" t="str">
        <f t="shared" si="10"/>
        <v/>
      </c>
      <c r="AA11" t="e">
        <f t="shared" si="11"/>
        <v>#N/A</v>
      </c>
      <c r="AB11" t="e">
        <f t="shared" si="12"/>
        <v>#N/A</v>
      </c>
      <c r="AC11" t="e">
        <f t="shared" si="13"/>
        <v>#N/A</v>
      </c>
      <c r="AD11" t="e">
        <f t="shared" si="14"/>
        <v>#N/A</v>
      </c>
      <c r="AE11" t="e">
        <f t="shared" si="15"/>
        <v>#N/A</v>
      </c>
      <c r="AG11">
        <f t="shared" si="26"/>
        <v>-10</v>
      </c>
      <c r="AH11">
        <f t="shared" ca="1" si="16"/>
        <v>-10</v>
      </c>
      <c r="AI11">
        <f t="shared" ca="1" si="17"/>
        <v>28.200000000000024</v>
      </c>
      <c r="AJ11">
        <f t="shared" ca="1" si="17"/>
        <v>39.700000000000024</v>
      </c>
      <c r="AK11">
        <f t="shared" ca="1" si="17"/>
        <v>60.700000000000024</v>
      </c>
      <c r="AL11">
        <f t="shared" ca="1" si="17"/>
        <v>82.000000000000028</v>
      </c>
      <c r="AM11" t="e">
        <f t="shared" si="17"/>
        <v>#N/A</v>
      </c>
      <c r="AN11" t="e">
        <f t="shared" si="17"/>
        <v>#N/A</v>
      </c>
      <c r="AP11">
        <f t="shared" ca="1" si="18"/>
        <v>-10</v>
      </c>
      <c r="AQ11">
        <f t="shared" ca="1" si="19"/>
        <v>209.10000000000002</v>
      </c>
      <c r="AR11">
        <f t="shared" ca="1" si="20"/>
        <v>201.10000000000002</v>
      </c>
      <c r="AS11">
        <f t="shared" ca="1" si="21"/>
        <v>201.10000000000002</v>
      </c>
      <c r="AT11">
        <f t="shared" ca="1" si="22"/>
        <v>197.10000000000002</v>
      </c>
      <c r="AU11" t="e">
        <f t="shared" si="23"/>
        <v>#N/A</v>
      </c>
      <c r="AV11" t="e">
        <f t="shared" si="24"/>
        <v>#N/A</v>
      </c>
    </row>
    <row r="12" spans="1:48" ht="15" customHeight="1" x14ac:dyDescent="0.25">
      <c r="A12" t="s">
        <v>2</v>
      </c>
      <c r="K12">
        <f t="shared" si="25"/>
        <v>1</v>
      </c>
      <c r="L12">
        <f t="shared" ca="1" si="2"/>
        <v>1</v>
      </c>
      <c r="M12">
        <f t="shared" ca="1" si="3"/>
        <v>-2</v>
      </c>
      <c r="N12">
        <f t="shared" ca="1" si="3"/>
        <v>4</v>
      </c>
      <c r="O12">
        <f t="shared" ca="1" si="3"/>
        <v>0</v>
      </c>
      <c r="P12">
        <f t="shared" ca="1" si="3"/>
        <v>3</v>
      </c>
      <c r="Q12" t="e">
        <f t="shared" si="3"/>
        <v>#N/A</v>
      </c>
      <c r="S12">
        <f t="shared" ca="1" si="4"/>
        <v>1</v>
      </c>
      <c r="T12">
        <f t="shared" ca="1" si="5"/>
        <v>-18</v>
      </c>
      <c r="U12">
        <f t="shared" ca="1" si="6"/>
        <v>-24</v>
      </c>
      <c r="V12">
        <f t="shared" ca="1" si="7"/>
        <v>-20</v>
      </c>
      <c r="W12">
        <f t="shared" ca="1" si="8"/>
        <v>-23</v>
      </c>
      <c r="X12" t="e">
        <f t="shared" ca="1" si="9"/>
        <v>#N/A</v>
      </c>
      <c r="Z12">
        <f t="shared" ca="1" si="10"/>
        <v>1</v>
      </c>
      <c r="AA12">
        <f t="shared" ca="1" si="11"/>
        <v>18</v>
      </c>
      <c r="AB12">
        <f t="shared" ca="1" si="12"/>
        <v>44</v>
      </c>
      <c r="AC12">
        <f t="shared" ca="1" si="13"/>
        <v>60</v>
      </c>
      <c r="AD12">
        <f t="shared" ca="1" si="14"/>
        <v>83</v>
      </c>
      <c r="AE12" t="e">
        <f t="shared" si="15"/>
        <v>#N/A</v>
      </c>
      <c r="AG12">
        <f t="shared" si="26"/>
        <v>-9</v>
      </c>
      <c r="AH12">
        <f t="shared" ca="1" si="16"/>
        <v>-9</v>
      </c>
      <c r="AI12">
        <f t="shared" ca="1" si="17"/>
        <v>21.200000000000024</v>
      </c>
      <c r="AJ12">
        <f t="shared" ca="1" si="17"/>
        <v>41.700000000000024</v>
      </c>
      <c r="AK12">
        <f t="shared" ca="1" si="17"/>
        <v>68.700000000000017</v>
      </c>
      <c r="AL12">
        <f t="shared" ca="1" si="17"/>
        <v>81.000000000000028</v>
      </c>
      <c r="AM12" t="e">
        <f t="shared" si="17"/>
        <v>#N/A</v>
      </c>
      <c r="AN12" t="e">
        <f t="shared" si="17"/>
        <v>#N/A</v>
      </c>
      <c r="AP12">
        <f t="shared" ca="1" si="18"/>
        <v>-9</v>
      </c>
      <c r="AQ12">
        <f t="shared" ca="1" si="19"/>
        <v>182.10000000000002</v>
      </c>
      <c r="AR12">
        <f t="shared" ca="1" si="20"/>
        <v>183.10000000000002</v>
      </c>
      <c r="AS12">
        <f t="shared" ca="1" si="21"/>
        <v>189.10000000000002</v>
      </c>
      <c r="AT12">
        <f t="shared" ca="1" si="22"/>
        <v>176.10000000000002</v>
      </c>
      <c r="AU12" t="e">
        <f t="shared" si="23"/>
        <v>#N/A</v>
      </c>
      <c r="AV12" t="e">
        <f t="shared" si="24"/>
        <v>#N/A</v>
      </c>
    </row>
    <row r="13" spans="1:48" ht="15" customHeight="1" x14ac:dyDescent="0.25">
      <c r="A13" t="s">
        <v>20</v>
      </c>
      <c r="K13">
        <f t="shared" si="25"/>
        <v>2</v>
      </c>
      <c r="L13">
        <f t="shared" ca="1" si="2"/>
        <v>2</v>
      </c>
      <c r="M13">
        <f t="shared" ca="1" si="3"/>
        <v>-3</v>
      </c>
      <c r="N13">
        <f t="shared" ca="1" si="3"/>
        <v>-1</v>
      </c>
      <c r="O13">
        <f t="shared" ca="1" si="3"/>
        <v>2</v>
      </c>
      <c r="P13">
        <f t="shared" ca="1" si="3"/>
        <v>2</v>
      </c>
      <c r="Q13" t="e">
        <f t="shared" si="3"/>
        <v>#N/A</v>
      </c>
      <c r="S13">
        <f t="shared" ca="1" si="4"/>
        <v>2</v>
      </c>
      <c r="T13">
        <f t="shared" ca="1" si="5"/>
        <v>-37</v>
      </c>
      <c r="U13">
        <f t="shared" ca="1" si="6"/>
        <v>-39</v>
      </c>
      <c r="V13">
        <f t="shared" ca="1" si="7"/>
        <v>-42</v>
      </c>
      <c r="W13">
        <f t="shared" ca="1" si="8"/>
        <v>-42</v>
      </c>
      <c r="X13" t="e">
        <f t="shared" ca="1" si="9"/>
        <v>#N/A</v>
      </c>
      <c r="Z13">
        <f t="shared" ca="1" si="10"/>
        <v>2</v>
      </c>
      <c r="AA13">
        <f t="shared" ca="1" si="11"/>
        <v>17</v>
      </c>
      <c r="AB13">
        <f t="shared" ca="1" si="12"/>
        <v>39</v>
      </c>
      <c r="AC13">
        <f t="shared" ca="1" si="13"/>
        <v>62</v>
      </c>
      <c r="AD13">
        <f t="shared" ca="1" si="14"/>
        <v>82</v>
      </c>
      <c r="AE13" t="e">
        <f t="shared" si="15"/>
        <v>#N/A</v>
      </c>
      <c r="AG13">
        <f t="shared" si="26"/>
        <v>-8</v>
      </c>
      <c r="AH13">
        <f t="shared" ca="1" si="16"/>
        <v>-8</v>
      </c>
      <c r="AI13">
        <f t="shared" ca="1" si="17"/>
        <v>17.500000000000021</v>
      </c>
      <c r="AJ13">
        <f t="shared" ca="1" si="17"/>
        <v>44.700000000000024</v>
      </c>
      <c r="AK13">
        <f t="shared" ca="1" si="17"/>
        <v>59.000000000000021</v>
      </c>
      <c r="AL13">
        <f t="shared" ca="1" si="17"/>
        <v>73.500000000000028</v>
      </c>
      <c r="AM13" t="e">
        <f t="shared" si="17"/>
        <v>#N/A</v>
      </c>
      <c r="AN13" t="e">
        <f t="shared" si="17"/>
        <v>#N/A</v>
      </c>
      <c r="AP13">
        <f t="shared" ca="1" si="18"/>
        <v>-8</v>
      </c>
      <c r="AQ13">
        <f t="shared" ca="1" si="19"/>
        <v>155.10000000000002</v>
      </c>
      <c r="AR13">
        <f t="shared" ca="1" si="20"/>
        <v>169.10000000000002</v>
      </c>
      <c r="AS13">
        <f t="shared" ca="1" si="21"/>
        <v>155.10000000000002</v>
      </c>
      <c r="AT13">
        <f t="shared" ca="1" si="22"/>
        <v>151.10000000000002</v>
      </c>
      <c r="AU13" t="e">
        <f t="shared" si="23"/>
        <v>#N/A</v>
      </c>
      <c r="AV13" t="e">
        <f t="shared" si="24"/>
        <v>#N/A</v>
      </c>
    </row>
    <row r="14" spans="1:48" ht="15" customHeight="1" x14ac:dyDescent="0.25">
      <c r="A14" t="s">
        <v>23</v>
      </c>
      <c r="K14">
        <f t="shared" si="25"/>
        <v>3</v>
      </c>
      <c r="L14">
        <f t="shared" ca="1" si="2"/>
        <v>3</v>
      </c>
      <c r="M14">
        <f t="shared" ca="1" si="3"/>
        <v>-2</v>
      </c>
      <c r="N14">
        <f t="shared" ca="1" si="3"/>
        <v>2</v>
      </c>
      <c r="O14">
        <f t="shared" ca="1" si="3"/>
        <v>2</v>
      </c>
      <c r="P14">
        <f t="shared" ca="1" si="3"/>
        <v>-5</v>
      </c>
      <c r="Q14" t="e">
        <f t="shared" si="3"/>
        <v>#N/A</v>
      </c>
      <c r="S14">
        <f t="shared" ca="1" si="4"/>
        <v>3</v>
      </c>
      <c r="T14">
        <f t="shared" ca="1" si="5"/>
        <v>-58</v>
      </c>
      <c r="U14">
        <f t="shared" ca="1" si="6"/>
        <v>-62</v>
      </c>
      <c r="V14">
        <f t="shared" ca="1" si="7"/>
        <v>-62</v>
      </c>
      <c r="W14">
        <f t="shared" ca="1" si="8"/>
        <v>-55</v>
      </c>
      <c r="X14" t="e">
        <f t="shared" ca="1" si="9"/>
        <v>#N/A</v>
      </c>
      <c r="Z14">
        <f t="shared" ca="1" si="10"/>
        <v>3</v>
      </c>
      <c r="AA14">
        <f t="shared" ca="1" si="11"/>
        <v>18</v>
      </c>
      <c r="AB14">
        <f t="shared" ca="1" si="12"/>
        <v>42</v>
      </c>
      <c r="AC14">
        <f t="shared" ca="1" si="13"/>
        <v>62</v>
      </c>
      <c r="AD14">
        <f t="shared" ca="1" si="14"/>
        <v>75</v>
      </c>
      <c r="AE14" t="e">
        <f t="shared" si="15"/>
        <v>#N/A</v>
      </c>
      <c r="AG14">
        <f t="shared" si="26"/>
        <v>-7</v>
      </c>
      <c r="AH14">
        <f t="shared" ca="1" si="16"/>
        <v>-7</v>
      </c>
      <c r="AI14">
        <f t="shared" ca="1" si="17"/>
        <v>30.500000000000021</v>
      </c>
      <c r="AJ14">
        <f t="shared" ca="1" si="17"/>
        <v>35.700000000000024</v>
      </c>
      <c r="AK14">
        <f t="shared" ca="1" si="17"/>
        <v>61.000000000000021</v>
      </c>
      <c r="AL14">
        <f t="shared" ca="1" si="17"/>
        <v>76.500000000000028</v>
      </c>
      <c r="AM14" t="e">
        <f t="shared" si="17"/>
        <v>#N/A</v>
      </c>
      <c r="AN14" t="e">
        <f t="shared" si="17"/>
        <v>#N/A</v>
      </c>
      <c r="AP14">
        <f t="shared" ca="1" si="18"/>
        <v>-7</v>
      </c>
      <c r="AQ14">
        <f t="shared" ca="1" si="19"/>
        <v>148.10000000000002</v>
      </c>
      <c r="AR14">
        <f t="shared" ca="1" si="20"/>
        <v>140.10000000000002</v>
      </c>
      <c r="AS14">
        <f t="shared" ca="1" si="21"/>
        <v>137.10000000000002</v>
      </c>
      <c r="AT14">
        <f t="shared" ca="1" si="22"/>
        <v>134.10000000000002</v>
      </c>
      <c r="AU14" t="e">
        <f t="shared" si="23"/>
        <v>#N/A</v>
      </c>
      <c r="AV14" t="e">
        <f t="shared" si="24"/>
        <v>#N/A</v>
      </c>
    </row>
    <row r="15" spans="1:48" ht="15" customHeight="1" x14ac:dyDescent="0.25">
      <c r="A15" t="s">
        <v>24</v>
      </c>
      <c r="K15">
        <f t="shared" si="25"/>
        <v>4</v>
      </c>
      <c r="L15" t="str">
        <f t="shared" si="2"/>
        <v/>
      </c>
      <c r="M15" t="e">
        <f t="shared" si="3"/>
        <v>#N/A</v>
      </c>
      <c r="N15" t="e">
        <f t="shared" si="3"/>
        <v>#N/A</v>
      </c>
      <c r="O15" t="e">
        <f t="shared" si="3"/>
        <v>#N/A</v>
      </c>
      <c r="P15" t="e">
        <f t="shared" si="3"/>
        <v>#N/A</v>
      </c>
      <c r="Q15" t="e">
        <f t="shared" si="3"/>
        <v>#N/A</v>
      </c>
      <c r="S15" t="str">
        <f t="shared" si="4"/>
        <v/>
      </c>
      <c r="T15" t="e">
        <f t="shared" si="5"/>
        <v>#N/A</v>
      </c>
      <c r="U15" t="e">
        <f t="shared" si="6"/>
        <v>#N/A</v>
      </c>
      <c r="V15" t="e">
        <f t="shared" si="7"/>
        <v>#N/A</v>
      </c>
      <c r="W15" t="e">
        <f t="shared" si="8"/>
        <v>#N/A</v>
      </c>
      <c r="X15" t="e">
        <f t="shared" si="9"/>
        <v>#N/A</v>
      </c>
      <c r="Z15" t="str">
        <f t="shared" si="10"/>
        <v/>
      </c>
      <c r="AA15" t="e">
        <f t="shared" si="11"/>
        <v>#N/A</v>
      </c>
      <c r="AB15" t="e">
        <f t="shared" si="12"/>
        <v>#N/A</v>
      </c>
      <c r="AC15" t="e">
        <f t="shared" si="13"/>
        <v>#N/A</v>
      </c>
      <c r="AD15" t="e">
        <f t="shared" si="14"/>
        <v>#N/A</v>
      </c>
      <c r="AE15" t="e">
        <f t="shared" si="15"/>
        <v>#N/A</v>
      </c>
      <c r="AG15">
        <f t="shared" si="26"/>
        <v>-6</v>
      </c>
      <c r="AH15">
        <f t="shared" ca="1" si="16"/>
        <v>-6</v>
      </c>
      <c r="AI15">
        <f t="shared" ca="1" si="17"/>
        <v>15.500000000000023</v>
      </c>
      <c r="AJ15">
        <f t="shared" ca="1" si="17"/>
        <v>40.700000000000024</v>
      </c>
      <c r="AK15">
        <f t="shared" ca="1" si="17"/>
        <v>55.000000000000021</v>
      </c>
      <c r="AL15">
        <f t="shared" ca="1" si="17"/>
        <v>79.500000000000028</v>
      </c>
      <c r="AM15" t="e">
        <f t="shared" si="17"/>
        <v>#N/A</v>
      </c>
      <c r="AN15" t="e">
        <f t="shared" si="17"/>
        <v>#N/A</v>
      </c>
      <c r="AP15">
        <f t="shared" ca="1" si="18"/>
        <v>-6</v>
      </c>
      <c r="AQ15">
        <f t="shared" ca="1" si="19"/>
        <v>113.10000000000002</v>
      </c>
      <c r="AR15">
        <f t="shared" ca="1" si="20"/>
        <v>125.10000000000002</v>
      </c>
      <c r="AS15">
        <f t="shared" ca="1" si="21"/>
        <v>111.10000000000002</v>
      </c>
      <c r="AT15">
        <f t="shared" ca="1" si="22"/>
        <v>117.10000000000002</v>
      </c>
      <c r="AU15" t="e">
        <f t="shared" si="23"/>
        <v>#N/A</v>
      </c>
      <c r="AV15" t="e">
        <f t="shared" si="24"/>
        <v>#N/A</v>
      </c>
    </row>
    <row r="16" spans="1:48" ht="15" customHeight="1" x14ac:dyDescent="0.25">
      <c r="A16" t="s">
        <v>25</v>
      </c>
      <c r="K16">
        <f t="shared" si="25"/>
        <v>5</v>
      </c>
      <c r="L16" t="str">
        <f t="shared" si="2"/>
        <v/>
      </c>
      <c r="M16" t="e">
        <f t="shared" si="3"/>
        <v>#N/A</v>
      </c>
      <c r="N16" t="e">
        <f t="shared" si="3"/>
        <v>#N/A</v>
      </c>
      <c r="O16" t="e">
        <f t="shared" si="3"/>
        <v>#N/A</v>
      </c>
      <c r="P16" t="e">
        <f t="shared" si="3"/>
        <v>#N/A</v>
      </c>
      <c r="Q16" t="e">
        <f t="shared" si="3"/>
        <v>#N/A</v>
      </c>
      <c r="S16" t="str">
        <f t="shared" si="4"/>
        <v/>
      </c>
      <c r="T16" t="e">
        <f t="shared" si="5"/>
        <v>#N/A</v>
      </c>
      <c r="U16" t="e">
        <f t="shared" si="6"/>
        <v>#N/A</v>
      </c>
      <c r="V16" t="e">
        <f t="shared" si="7"/>
        <v>#N/A</v>
      </c>
      <c r="W16" t="e">
        <f t="shared" si="8"/>
        <v>#N/A</v>
      </c>
      <c r="X16" t="e">
        <f t="shared" si="9"/>
        <v>#N/A</v>
      </c>
      <c r="Z16" t="str">
        <f t="shared" si="10"/>
        <v/>
      </c>
      <c r="AA16" t="e">
        <f t="shared" si="11"/>
        <v>#N/A</v>
      </c>
      <c r="AB16" t="e">
        <f t="shared" si="12"/>
        <v>#N/A</v>
      </c>
      <c r="AC16" t="e">
        <f t="shared" si="13"/>
        <v>#N/A</v>
      </c>
      <c r="AD16" t="e">
        <f t="shared" si="14"/>
        <v>#N/A</v>
      </c>
      <c r="AE16" t="e">
        <f t="shared" si="15"/>
        <v>#N/A</v>
      </c>
      <c r="AG16">
        <f t="shared" si="26"/>
        <v>-5</v>
      </c>
      <c r="AH16">
        <f t="shared" ca="1" si="16"/>
        <v>-5</v>
      </c>
      <c r="AI16">
        <f t="shared" ref="AI16:AN25" ca="1" si="27">IFERROR(AVERAGEIFS($J:$J,$A:$A,AI$4,$B:$B,$AG16)+AI$3,#N/A)</f>
        <v>16.500000000000021</v>
      </c>
      <c r="AJ16">
        <f t="shared" ca="1" si="27"/>
        <v>38.700000000000024</v>
      </c>
      <c r="AK16">
        <f t="shared" ca="1" si="27"/>
        <v>65.000000000000028</v>
      </c>
      <c r="AL16">
        <f t="shared" ca="1" si="27"/>
        <v>90.500000000000028</v>
      </c>
      <c r="AM16" t="e">
        <f t="shared" si="27"/>
        <v>#N/A</v>
      </c>
      <c r="AN16" t="e">
        <f t="shared" si="27"/>
        <v>#N/A</v>
      </c>
      <c r="AP16">
        <f t="shared" ca="1" si="18"/>
        <v>-5</v>
      </c>
      <c r="AQ16">
        <f t="shared" ca="1" si="19"/>
        <v>94.100000000000023</v>
      </c>
      <c r="AR16">
        <f t="shared" ca="1" si="20"/>
        <v>103.10000000000002</v>
      </c>
      <c r="AS16">
        <f t="shared" ca="1" si="21"/>
        <v>101.10000000000002</v>
      </c>
      <c r="AT16">
        <f t="shared" ca="1" si="22"/>
        <v>108.10000000000002</v>
      </c>
      <c r="AU16" t="e">
        <f t="shared" si="23"/>
        <v>#N/A</v>
      </c>
      <c r="AV16" t="e">
        <f t="shared" si="24"/>
        <v>#N/A</v>
      </c>
    </row>
    <row r="17" spans="1:48" ht="15" customHeight="1" x14ac:dyDescent="0.25">
      <c r="AG17">
        <f t="shared" si="26"/>
        <v>-4</v>
      </c>
      <c r="AH17">
        <f t="shared" ca="1" si="16"/>
        <v>-4</v>
      </c>
      <c r="AI17">
        <f t="shared" ca="1" si="27"/>
        <v>11.700000000000022</v>
      </c>
      <c r="AJ17">
        <f t="shared" ca="1" si="27"/>
        <v>51.700000000000024</v>
      </c>
      <c r="AK17">
        <f t="shared" ca="1" si="27"/>
        <v>66.700000000000017</v>
      </c>
      <c r="AL17">
        <f t="shared" ca="1" si="27"/>
        <v>69.700000000000017</v>
      </c>
      <c r="AM17" t="e">
        <f t="shared" si="27"/>
        <v>#N/A</v>
      </c>
      <c r="AN17" t="e">
        <f t="shared" si="27"/>
        <v>#N/A</v>
      </c>
      <c r="AP17">
        <f t="shared" ca="1" si="18"/>
        <v>-4</v>
      </c>
      <c r="AQ17">
        <f t="shared" ca="1" si="19"/>
        <v>71.100000000000023</v>
      </c>
      <c r="AR17">
        <f t="shared" ca="1" si="20"/>
        <v>89.100000000000023</v>
      </c>
      <c r="AS17">
        <f t="shared" ca="1" si="21"/>
        <v>90.100000000000023</v>
      </c>
      <c r="AT17">
        <f t="shared" ca="1" si="22"/>
        <v>73.100000000000023</v>
      </c>
      <c r="AU17" t="e">
        <f t="shared" si="23"/>
        <v>#N/A</v>
      </c>
      <c r="AV17" t="e">
        <f t="shared" si="24"/>
        <v>#N/A</v>
      </c>
    </row>
    <row r="18" spans="1:48" ht="15" customHeight="1" x14ac:dyDescent="0.25">
      <c r="A18" t="s">
        <v>61</v>
      </c>
      <c r="AG18">
        <f t="shared" si="26"/>
        <v>-3</v>
      </c>
      <c r="AH18">
        <f t="shared" ca="1" si="16"/>
        <v>-3</v>
      </c>
      <c r="AI18">
        <f t="shared" ca="1" si="27"/>
        <v>25.700000000000024</v>
      </c>
      <c r="AJ18">
        <f t="shared" ca="1" si="27"/>
        <v>34.700000000000024</v>
      </c>
      <c r="AK18">
        <f t="shared" ca="1" si="27"/>
        <v>52.700000000000024</v>
      </c>
      <c r="AL18">
        <f t="shared" ca="1" si="27"/>
        <v>84.700000000000017</v>
      </c>
      <c r="AM18" t="e">
        <f t="shared" si="27"/>
        <v>#N/A</v>
      </c>
      <c r="AN18" t="e">
        <f t="shared" si="27"/>
        <v>#N/A</v>
      </c>
      <c r="AP18">
        <f t="shared" ca="1" si="18"/>
        <v>-3</v>
      </c>
      <c r="AQ18">
        <f t="shared" ca="1" si="19"/>
        <v>65.100000000000023</v>
      </c>
      <c r="AR18">
        <f t="shared" ca="1" si="20"/>
        <v>52.100000000000023</v>
      </c>
      <c r="AS18">
        <f t="shared" ca="1" si="21"/>
        <v>56.100000000000023</v>
      </c>
      <c r="AT18">
        <f t="shared" ca="1" si="22"/>
        <v>68.100000000000023</v>
      </c>
      <c r="AU18" t="e">
        <f t="shared" si="23"/>
        <v>#N/A</v>
      </c>
      <c r="AV18" t="e">
        <f t="shared" si="24"/>
        <v>#N/A</v>
      </c>
    </row>
    <row r="19" spans="1:48" ht="15" customHeight="1" x14ac:dyDescent="0.25">
      <c r="A19" t="s">
        <v>60</v>
      </c>
      <c r="AG19">
        <f t="shared" si="26"/>
        <v>-2</v>
      </c>
      <c r="AH19">
        <f t="shared" ca="1" si="16"/>
        <v>-2</v>
      </c>
      <c r="AI19">
        <f t="shared" ca="1" si="27"/>
        <v>14.700000000000022</v>
      </c>
      <c r="AJ19">
        <f t="shared" ca="1" si="27"/>
        <v>33.700000000000024</v>
      </c>
      <c r="AK19">
        <f t="shared" ca="1" si="27"/>
        <v>67.700000000000017</v>
      </c>
      <c r="AL19">
        <f t="shared" ca="1" si="27"/>
        <v>86.700000000000017</v>
      </c>
      <c r="AM19" t="e">
        <f t="shared" si="27"/>
        <v>#N/A</v>
      </c>
      <c r="AN19" t="e">
        <f t="shared" si="27"/>
        <v>#N/A</v>
      </c>
      <c r="AP19">
        <f t="shared" ca="1" si="18"/>
        <v>-2</v>
      </c>
      <c r="AQ19">
        <f t="shared" ca="1" si="19"/>
        <v>34.100000000000023</v>
      </c>
      <c r="AR19">
        <f t="shared" ca="1" si="20"/>
        <v>31.100000000000023</v>
      </c>
      <c r="AS19">
        <f t="shared" ca="1" si="21"/>
        <v>51.100000000000023</v>
      </c>
      <c r="AT19">
        <f t="shared" ca="1" si="22"/>
        <v>50.100000000000023</v>
      </c>
      <c r="AU19" t="e">
        <f t="shared" si="23"/>
        <v>#N/A</v>
      </c>
      <c r="AV19" t="e">
        <f t="shared" si="24"/>
        <v>#N/A</v>
      </c>
    </row>
    <row r="20" spans="1:48" ht="15" customHeight="1" x14ac:dyDescent="0.25">
      <c r="AG20">
        <f t="shared" si="26"/>
        <v>-1</v>
      </c>
      <c r="AH20">
        <f t="shared" ca="1" si="16"/>
        <v>-1</v>
      </c>
      <c r="AI20">
        <f t="shared" ca="1" si="27"/>
        <v>27.700000000000024</v>
      </c>
      <c r="AJ20">
        <f t="shared" ca="1" si="27"/>
        <v>39.700000000000024</v>
      </c>
      <c r="AK20">
        <f t="shared" ca="1" si="27"/>
        <v>52.700000000000024</v>
      </c>
      <c r="AL20">
        <f t="shared" ca="1" si="27"/>
        <v>78.700000000000017</v>
      </c>
      <c r="AM20" t="e">
        <f t="shared" si="27"/>
        <v>#N/A</v>
      </c>
      <c r="AN20" t="e">
        <f t="shared" si="27"/>
        <v>#N/A</v>
      </c>
      <c r="AP20">
        <f t="shared" ca="1" si="18"/>
        <v>-1</v>
      </c>
      <c r="AQ20">
        <f t="shared" ca="1" si="19"/>
        <v>27.100000000000023</v>
      </c>
      <c r="AR20">
        <f t="shared" ca="1" si="20"/>
        <v>17.100000000000023</v>
      </c>
      <c r="AS20">
        <f t="shared" ca="1" si="21"/>
        <v>16.100000000000023</v>
      </c>
      <c r="AT20">
        <f t="shared" ca="1" si="22"/>
        <v>22.100000000000023</v>
      </c>
      <c r="AU20" t="e">
        <f t="shared" si="23"/>
        <v>#N/A</v>
      </c>
      <c r="AV20" t="e">
        <f t="shared" si="24"/>
        <v>#N/A</v>
      </c>
    </row>
    <row r="21" spans="1:48" ht="15" customHeight="1" x14ac:dyDescent="0.25">
      <c r="AG21">
        <f t="shared" si="26"/>
        <v>0</v>
      </c>
      <c r="AH21" t="str">
        <f t="shared" si="16"/>
        <v/>
      </c>
      <c r="AI21" t="e">
        <f t="shared" si="27"/>
        <v>#N/A</v>
      </c>
      <c r="AJ21" t="e">
        <f t="shared" si="27"/>
        <v>#N/A</v>
      </c>
      <c r="AK21" t="e">
        <f t="shared" si="27"/>
        <v>#N/A</v>
      </c>
      <c r="AL21" t="e">
        <f t="shared" si="27"/>
        <v>#N/A</v>
      </c>
      <c r="AM21" t="e">
        <f t="shared" si="27"/>
        <v>#N/A</v>
      </c>
      <c r="AN21" t="e">
        <f t="shared" si="27"/>
        <v>#N/A</v>
      </c>
      <c r="AP21" t="str">
        <f t="shared" si="18"/>
        <v/>
      </c>
      <c r="AQ21" t="e">
        <f t="shared" si="19"/>
        <v>#N/A</v>
      </c>
      <c r="AR21" t="e">
        <f t="shared" si="20"/>
        <v>#N/A</v>
      </c>
      <c r="AS21" t="e">
        <f t="shared" si="21"/>
        <v>#N/A</v>
      </c>
      <c r="AT21" t="e">
        <f t="shared" si="22"/>
        <v>#N/A</v>
      </c>
      <c r="AU21" t="e">
        <f t="shared" si="23"/>
        <v>#N/A</v>
      </c>
      <c r="AV21" t="e">
        <f t="shared" si="24"/>
        <v>#N/A</v>
      </c>
    </row>
    <row r="22" spans="1:48" ht="15" customHeight="1" x14ac:dyDescent="0.25">
      <c r="AG22">
        <f t="shared" si="26"/>
        <v>1</v>
      </c>
      <c r="AH22">
        <f t="shared" ca="1" si="16"/>
        <v>1</v>
      </c>
      <c r="AI22">
        <f t="shared" ca="1" si="27"/>
        <v>28.700000000000024</v>
      </c>
      <c r="AJ22">
        <f t="shared" ca="1" si="27"/>
        <v>45.700000000000024</v>
      </c>
      <c r="AK22">
        <f t="shared" ca="1" si="27"/>
        <v>66.700000000000017</v>
      </c>
      <c r="AL22">
        <f t="shared" ca="1" si="27"/>
        <v>84.000000000000028</v>
      </c>
      <c r="AM22" t="e">
        <f t="shared" si="27"/>
        <v>#N/A</v>
      </c>
      <c r="AN22" t="e">
        <f t="shared" si="27"/>
        <v>#N/A</v>
      </c>
      <c r="AP22">
        <f t="shared" ca="1" si="18"/>
        <v>1</v>
      </c>
      <c r="AQ22">
        <f t="shared" ca="1" si="19"/>
        <v>-27.100000000000023</v>
      </c>
      <c r="AR22">
        <f t="shared" ca="1" si="20"/>
        <v>-30.100000000000023</v>
      </c>
      <c r="AS22">
        <f t="shared" ca="1" si="21"/>
        <v>-27.100000000000023</v>
      </c>
      <c r="AT22">
        <f t="shared" ca="1" si="22"/>
        <v>-27.100000000000023</v>
      </c>
      <c r="AU22" t="e">
        <f t="shared" si="23"/>
        <v>#N/A</v>
      </c>
      <c r="AV22" t="e">
        <f t="shared" si="24"/>
        <v>#N/A</v>
      </c>
    </row>
    <row r="23" spans="1:48" ht="15" customHeight="1" x14ac:dyDescent="0.25">
      <c r="AG23">
        <f t="shared" si="26"/>
        <v>2</v>
      </c>
      <c r="AH23">
        <f t="shared" ca="1" si="16"/>
        <v>2</v>
      </c>
      <c r="AI23">
        <f t="shared" ca="1" si="27"/>
        <v>12.700000000000022</v>
      </c>
      <c r="AJ23">
        <f t="shared" ca="1" si="27"/>
        <v>35.700000000000024</v>
      </c>
      <c r="AK23">
        <f t="shared" ca="1" si="27"/>
        <v>51.700000000000024</v>
      </c>
      <c r="AL23">
        <f t="shared" ca="1" si="27"/>
        <v>74.000000000000028</v>
      </c>
      <c r="AM23" t="e">
        <f t="shared" si="27"/>
        <v>#N/A</v>
      </c>
      <c r="AN23" t="e">
        <f t="shared" si="27"/>
        <v>#N/A</v>
      </c>
      <c r="AP23">
        <f t="shared" ca="1" si="18"/>
        <v>2</v>
      </c>
      <c r="AQ23">
        <f t="shared" ca="1" si="19"/>
        <v>-31.100000000000023</v>
      </c>
      <c r="AR23">
        <f t="shared" ca="1" si="20"/>
        <v>-40.100000000000023</v>
      </c>
      <c r="AS23">
        <f t="shared" ca="1" si="21"/>
        <v>-32.100000000000023</v>
      </c>
      <c r="AT23">
        <f t="shared" ca="1" si="22"/>
        <v>-37.100000000000023</v>
      </c>
      <c r="AU23" t="e">
        <f t="shared" si="23"/>
        <v>#N/A</v>
      </c>
      <c r="AV23" t="e">
        <f t="shared" si="24"/>
        <v>#N/A</v>
      </c>
    </row>
    <row r="24" spans="1:48" ht="15" customHeight="1" x14ac:dyDescent="0.25">
      <c r="AG24">
        <f t="shared" si="26"/>
        <v>3</v>
      </c>
      <c r="AH24">
        <f t="shared" ca="1" si="16"/>
        <v>3</v>
      </c>
      <c r="AI24">
        <f t="shared" ca="1" si="27"/>
        <v>22.700000000000024</v>
      </c>
      <c r="AJ24">
        <f t="shared" ca="1" si="27"/>
        <v>45.700000000000024</v>
      </c>
      <c r="AK24">
        <f t="shared" ca="1" si="27"/>
        <v>61.700000000000024</v>
      </c>
      <c r="AL24">
        <f t="shared" ca="1" si="27"/>
        <v>77.000000000000028</v>
      </c>
      <c r="AM24" t="e">
        <f t="shared" si="27"/>
        <v>#N/A</v>
      </c>
      <c r="AN24" t="e">
        <f t="shared" si="27"/>
        <v>#N/A</v>
      </c>
      <c r="AP24">
        <f t="shared" ca="1" si="18"/>
        <v>3</v>
      </c>
      <c r="AQ24">
        <f t="shared" ca="1" si="19"/>
        <v>-61.100000000000023</v>
      </c>
      <c r="AR24">
        <f t="shared" ca="1" si="20"/>
        <v>-70.100000000000023</v>
      </c>
      <c r="AS24">
        <f t="shared" ca="1" si="21"/>
        <v>-62.100000000000023</v>
      </c>
      <c r="AT24">
        <f t="shared" ca="1" si="22"/>
        <v>-60.100000000000023</v>
      </c>
      <c r="AU24" t="e">
        <f t="shared" si="23"/>
        <v>#N/A</v>
      </c>
      <c r="AV24" t="e">
        <f t="shared" si="24"/>
        <v>#N/A</v>
      </c>
    </row>
    <row r="25" spans="1:48" ht="15" customHeight="1" x14ac:dyDescent="0.25">
      <c r="AG25">
        <f t="shared" si="26"/>
        <v>4</v>
      </c>
      <c r="AH25">
        <f t="shared" ca="1" si="16"/>
        <v>4</v>
      </c>
      <c r="AI25">
        <f t="shared" ca="1" si="27"/>
        <v>15.700000000000022</v>
      </c>
      <c r="AJ25">
        <f t="shared" ca="1" si="27"/>
        <v>32.700000000000024</v>
      </c>
      <c r="AK25">
        <f t="shared" ca="1" si="27"/>
        <v>59.700000000000024</v>
      </c>
      <c r="AL25">
        <f t="shared" ca="1" si="27"/>
        <v>85.000000000000028</v>
      </c>
      <c r="AM25" t="e">
        <f t="shared" si="27"/>
        <v>#N/A</v>
      </c>
      <c r="AN25" t="e">
        <f t="shared" si="27"/>
        <v>#N/A</v>
      </c>
      <c r="AP25">
        <f t="shared" ca="1" si="18"/>
        <v>4</v>
      </c>
      <c r="AQ25">
        <f t="shared" ca="1" si="19"/>
        <v>-74.100000000000023</v>
      </c>
      <c r="AR25">
        <f t="shared" ca="1" si="20"/>
        <v>-77.100000000000023</v>
      </c>
      <c r="AS25">
        <f t="shared" ca="1" si="21"/>
        <v>-80.100000000000023</v>
      </c>
      <c r="AT25">
        <f t="shared" ca="1" si="22"/>
        <v>-88.100000000000023</v>
      </c>
      <c r="AU25" t="e">
        <f t="shared" si="23"/>
        <v>#N/A</v>
      </c>
      <c r="AV25" t="e">
        <f t="shared" si="24"/>
        <v>#N/A</v>
      </c>
    </row>
    <row r="26" spans="1:48" ht="15" customHeight="1" x14ac:dyDescent="0.25">
      <c r="AG26">
        <f t="shared" si="26"/>
        <v>5</v>
      </c>
      <c r="AH26">
        <f t="shared" ca="1" si="16"/>
        <v>5</v>
      </c>
      <c r="AI26">
        <f t="shared" ref="AI26:AN36" ca="1" si="28">IFERROR(AVERAGEIFS($J:$J,$A:$A,AI$4,$B:$B,$AG26)+AI$3,#N/A)</f>
        <v>16.200000000000024</v>
      </c>
      <c r="AJ26">
        <f t="shared" ca="1" si="28"/>
        <v>50.000000000000021</v>
      </c>
      <c r="AK26">
        <f t="shared" ca="1" si="28"/>
        <v>67.500000000000028</v>
      </c>
      <c r="AL26">
        <f t="shared" ca="1" si="28"/>
        <v>75.200000000000017</v>
      </c>
      <c r="AM26" t="e">
        <f t="shared" si="28"/>
        <v>#N/A</v>
      </c>
      <c r="AN26" t="e">
        <f t="shared" si="28"/>
        <v>#N/A</v>
      </c>
      <c r="AP26">
        <f t="shared" ca="1" si="18"/>
        <v>5</v>
      </c>
      <c r="AQ26">
        <f t="shared" ca="1" si="19"/>
        <v>-93.100000000000023</v>
      </c>
      <c r="AR26">
        <f t="shared" ca="1" si="20"/>
        <v>-109.10000000000002</v>
      </c>
      <c r="AS26">
        <f t="shared" ca="1" si="21"/>
        <v>-109.10000000000002</v>
      </c>
      <c r="AT26">
        <f t="shared" ca="1" si="22"/>
        <v>-97.100000000000023</v>
      </c>
      <c r="AU26" t="e">
        <f t="shared" si="23"/>
        <v>#N/A</v>
      </c>
      <c r="AV26" t="e">
        <f t="shared" si="24"/>
        <v>#N/A</v>
      </c>
    </row>
    <row r="27" spans="1:48" ht="15" customHeight="1" x14ac:dyDescent="0.25">
      <c r="AG27">
        <f t="shared" si="26"/>
        <v>6</v>
      </c>
      <c r="AH27">
        <f t="shared" ca="1" si="16"/>
        <v>6</v>
      </c>
      <c r="AI27">
        <f t="shared" ca="1" si="28"/>
        <v>23.200000000000024</v>
      </c>
      <c r="AJ27">
        <f t="shared" ca="1" si="28"/>
        <v>40.000000000000021</v>
      </c>
      <c r="AK27">
        <f t="shared" ca="1" si="28"/>
        <v>54.500000000000021</v>
      </c>
      <c r="AL27">
        <f t="shared" ca="1" si="28"/>
        <v>75.200000000000017</v>
      </c>
      <c r="AM27" t="e">
        <f t="shared" si="28"/>
        <v>#N/A</v>
      </c>
      <c r="AN27" t="e">
        <f t="shared" si="28"/>
        <v>#N/A</v>
      </c>
      <c r="AP27">
        <f t="shared" ca="1" si="18"/>
        <v>6</v>
      </c>
      <c r="AQ27">
        <f t="shared" ca="1" si="19"/>
        <v>-120.10000000000002</v>
      </c>
      <c r="AR27">
        <f t="shared" ca="1" si="20"/>
        <v>-119.10000000000002</v>
      </c>
      <c r="AS27">
        <f t="shared" ca="1" si="21"/>
        <v>-116.10000000000002</v>
      </c>
      <c r="AT27">
        <f t="shared" ca="1" si="22"/>
        <v>-117.10000000000002</v>
      </c>
      <c r="AU27" t="e">
        <f t="shared" si="23"/>
        <v>#N/A</v>
      </c>
      <c r="AV27" t="e">
        <f t="shared" si="24"/>
        <v>#N/A</v>
      </c>
    </row>
    <row r="28" spans="1:48" ht="15" customHeight="1" x14ac:dyDescent="0.25">
      <c r="AG28">
        <f t="shared" si="26"/>
        <v>7</v>
      </c>
      <c r="AH28">
        <f t="shared" ca="1" si="16"/>
        <v>7</v>
      </c>
      <c r="AI28">
        <f t="shared" ca="1" si="28"/>
        <v>23.200000000000024</v>
      </c>
      <c r="AJ28">
        <f t="shared" ca="1" si="28"/>
        <v>33.000000000000021</v>
      </c>
      <c r="AK28">
        <f t="shared" ca="1" si="28"/>
        <v>52.500000000000021</v>
      </c>
      <c r="AL28">
        <f t="shared" ca="1" si="28"/>
        <v>85.200000000000017</v>
      </c>
      <c r="AM28" t="e">
        <f t="shared" si="28"/>
        <v>#N/A</v>
      </c>
      <c r="AN28" t="e">
        <f t="shared" si="28"/>
        <v>#N/A</v>
      </c>
      <c r="AP28">
        <f t="shared" ca="1" si="18"/>
        <v>7</v>
      </c>
      <c r="AQ28">
        <f t="shared" ca="1" si="19"/>
        <v>-140.10000000000002</v>
      </c>
      <c r="AR28">
        <f t="shared" ca="1" si="20"/>
        <v>-132.10000000000002</v>
      </c>
      <c r="AS28">
        <f t="shared" ca="1" si="21"/>
        <v>-134.10000000000002</v>
      </c>
      <c r="AT28">
        <f t="shared" ca="1" si="22"/>
        <v>-147.10000000000002</v>
      </c>
      <c r="AU28" t="e">
        <f t="shared" si="23"/>
        <v>#N/A</v>
      </c>
      <c r="AV28" t="e">
        <f t="shared" si="24"/>
        <v>#N/A</v>
      </c>
    </row>
    <row r="29" spans="1:48" ht="15" customHeight="1" x14ac:dyDescent="0.25">
      <c r="AG29">
        <f t="shared" si="26"/>
        <v>8</v>
      </c>
      <c r="AH29">
        <f t="shared" ca="1" si="16"/>
        <v>8</v>
      </c>
      <c r="AI29">
        <f t="shared" ca="1" si="28"/>
        <v>17.200000000000024</v>
      </c>
      <c r="AJ29">
        <f t="shared" ca="1" si="28"/>
        <v>37.000000000000021</v>
      </c>
      <c r="AK29">
        <f t="shared" ca="1" si="28"/>
        <v>65.500000000000028</v>
      </c>
      <c r="AL29">
        <f t="shared" ca="1" si="28"/>
        <v>84.200000000000017</v>
      </c>
      <c r="AM29" t="e">
        <f t="shared" si="28"/>
        <v>#N/A</v>
      </c>
      <c r="AN29" t="e">
        <f t="shared" si="28"/>
        <v>#N/A</v>
      </c>
      <c r="AP29">
        <f t="shared" ca="1" si="18"/>
        <v>8</v>
      </c>
      <c r="AQ29">
        <f t="shared" ca="1" si="19"/>
        <v>-154.10000000000002</v>
      </c>
      <c r="AR29">
        <f t="shared" ca="1" si="20"/>
        <v>-156.10000000000002</v>
      </c>
      <c r="AS29">
        <f t="shared" ca="1" si="21"/>
        <v>-167.10000000000002</v>
      </c>
      <c r="AT29">
        <f t="shared" ca="1" si="22"/>
        <v>-166.10000000000002</v>
      </c>
      <c r="AU29" t="e">
        <f t="shared" si="23"/>
        <v>#N/A</v>
      </c>
      <c r="AV29" t="e">
        <f t="shared" si="24"/>
        <v>#N/A</v>
      </c>
    </row>
    <row r="30" spans="1:48" ht="15" customHeight="1" x14ac:dyDescent="0.25">
      <c r="AG30">
        <f t="shared" si="26"/>
        <v>9</v>
      </c>
      <c r="AH30">
        <f t="shared" ca="1" si="16"/>
        <v>9</v>
      </c>
      <c r="AI30">
        <f t="shared" ca="1" si="28"/>
        <v>26.500000000000021</v>
      </c>
      <c r="AJ30">
        <f t="shared" ca="1" si="28"/>
        <v>41.200000000000024</v>
      </c>
      <c r="AK30">
        <f t="shared" ca="1" si="28"/>
        <v>53.700000000000024</v>
      </c>
      <c r="AL30">
        <f t="shared" ca="1" si="28"/>
        <v>81.000000000000028</v>
      </c>
      <c r="AM30" t="e">
        <f t="shared" si="28"/>
        <v>#N/A</v>
      </c>
      <c r="AN30" t="e">
        <f t="shared" si="28"/>
        <v>#N/A</v>
      </c>
      <c r="AP30">
        <f t="shared" ca="1" si="18"/>
        <v>9</v>
      </c>
      <c r="AQ30">
        <f t="shared" ca="1" si="19"/>
        <v>-184.10000000000002</v>
      </c>
      <c r="AR30">
        <f t="shared" ca="1" si="20"/>
        <v>-183.10000000000002</v>
      </c>
      <c r="AS30">
        <f t="shared" ca="1" si="21"/>
        <v>-176.10000000000002</v>
      </c>
      <c r="AT30">
        <f t="shared" ca="1" si="22"/>
        <v>-176.10000000000002</v>
      </c>
      <c r="AU30" t="e">
        <f t="shared" si="23"/>
        <v>#N/A</v>
      </c>
      <c r="AV30" t="e">
        <f t="shared" si="24"/>
        <v>#N/A</v>
      </c>
    </row>
    <row r="31" spans="1:48" ht="15" customHeight="1" x14ac:dyDescent="0.25">
      <c r="AG31">
        <f t="shared" si="26"/>
        <v>10</v>
      </c>
      <c r="AH31">
        <f t="shared" ca="1" si="16"/>
        <v>10</v>
      </c>
      <c r="AI31">
        <f t="shared" ca="1" si="28"/>
        <v>19.500000000000021</v>
      </c>
      <c r="AJ31">
        <f t="shared" ca="1" si="28"/>
        <v>42.200000000000024</v>
      </c>
      <c r="AK31">
        <f t="shared" ca="1" si="28"/>
        <v>65.700000000000017</v>
      </c>
      <c r="AL31">
        <f t="shared" ca="1" si="28"/>
        <v>79.000000000000028</v>
      </c>
      <c r="AM31" t="e">
        <f t="shared" si="28"/>
        <v>#N/A</v>
      </c>
      <c r="AN31" t="e">
        <f t="shared" si="28"/>
        <v>#N/A</v>
      </c>
      <c r="AP31">
        <f t="shared" ca="1" si="18"/>
        <v>10</v>
      </c>
      <c r="AQ31">
        <f t="shared" ca="1" si="19"/>
        <v>-197.10000000000002</v>
      </c>
      <c r="AR31">
        <f t="shared" ca="1" si="20"/>
        <v>-204.10000000000002</v>
      </c>
      <c r="AS31">
        <f t="shared" ca="1" si="21"/>
        <v>-208.10000000000002</v>
      </c>
      <c r="AT31">
        <f t="shared" ca="1" si="22"/>
        <v>-194.10000000000002</v>
      </c>
      <c r="AU31" t="e">
        <f t="shared" si="23"/>
        <v>#N/A</v>
      </c>
      <c r="AV31" t="e">
        <f t="shared" si="24"/>
        <v>#N/A</v>
      </c>
    </row>
    <row r="32" spans="1:48" ht="15" customHeight="1" x14ac:dyDescent="0.25">
      <c r="AG32">
        <f t="shared" si="26"/>
        <v>11</v>
      </c>
      <c r="AH32">
        <f t="shared" ca="1" si="16"/>
        <v>11</v>
      </c>
      <c r="AI32">
        <f t="shared" ca="1" si="28"/>
        <v>20.500000000000021</v>
      </c>
      <c r="AJ32">
        <f t="shared" ca="1" si="28"/>
        <v>45.200000000000024</v>
      </c>
      <c r="AK32">
        <f t="shared" ca="1" si="28"/>
        <v>67.700000000000017</v>
      </c>
      <c r="AL32">
        <f t="shared" ca="1" si="28"/>
        <v>77.000000000000028</v>
      </c>
      <c r="AM32" t="e">
        <f t="shared" si="28"/>
        <v>#N/A</v>
      </c>
      <c r="AN32" t="e">
        <f t="shared" si="28"/>
        <v>#N/A</v>
      </c>
      <c r="AP32">
        <f t="shared" ca="1" si="18"/>
        <v>11</v>
      </c>
      <c r="AQ32">
        <f t="shared" ca="1" si="19"/>
        <v>-218.10000000000002</v>
      </c>
      <c r="AR32">
        <f t="shared" ca="1" si="20"/>
        <v>-227.10000000000002</v>
      </c>
      <c r="AS32">
        <f t="shared" ca="1" si="21"/>
        <v>-230.10000000000002</v>
      </c>
      <c r="AT32">
        <f t="shared" ca="1" si="22"/>
        <v>-212.10000000000002</v>
      </c>
      <c r="AU32" t="e">
        <f t="shared" si="23"/>
        <v>#N/A</v>
      </c>
      <c r="AV32" t="e">
        <f t="shared" si="24"/>
        <v>#N/A</v>
      </c>
    </row>
    <row r="33" spans="33:48" ht="15" customHeight="1" x14ac:dyDescent="0.25">
      <c r="AG33">
        <f t="shared" si="26"/>
        <v>12</v>
      </c>
      <c r="AH33">
        <f t="shared" ca="1" si="16"/>
        <v>12</v>
      </c>
      <c r="AI33">
        <f t="shared" ca="1" si="28"/>
        <v>13.500000000000023</v>
      </c>
      <c r="AJ33">
        <f t="shared" ca="1" si="28"/>
        <v>31.200000000000024</v>
      </c>
      <c r="AK33">
        <f t="shared" ca="1" si="28"/>
        <v>52.700000000000024</v>
      </c>
      <c r="AL33">
        <f t="shared" ca="1" si="28"/>
        <v>83.000000000000028</v>
      </c>
      <c r="AM33" t="e">
        <f t="shared" si="28"/>
        <v>#N/A</v>
      </c>
      <c r="AN33" t="e">
        <f t="shared" si="28"/>
        <v>#N/A</v>
      </c>
      <c r="AP33">
        <f t="shared" ca="1" si="18"/>
        <v>12</v>
      </c>
      <c r="AQ33">
        <f t="shared" ca="1" si="19"/>
        <v>-231.10000000000002</v>
      </c>
      <c r="AR33">
        <f t="shared" ca="1" si="20"/>
        <v>-233.10000000000002</v>
      </c>
      <c r="AS33">
        <f t="shared" ca="1" si="21"/>
        <v>-235.10000000000002</v>
      </c>
      <c r="AT33">
        <f t="shared" ca="1" si="22"/>
        <v>-238.10000000000002</v>
      </c>
      <c r="AU33" t="e">
        <f t="shared" si="23"/>
        <v>#N/A</v>
      </c>
      <c r="AV33" t="e">
        <f t="shared" si="24"/>
        <v>#N/A</v>
      </c>
    </row>
    <row r="34" spans="33:48" ht="15" customHeight="1" x14ac:dyDescent="0.25">
      <c r="AG34">
        <f t="shared" si="26"/>
        <v>13</v>
      </c>
      <c r="AH34" t="str">
        <f t="shared" si="16"/>
        <v/>
      </c>
      <c r="AI34" t="e">
        <f t="shared" si="28"/>
        <v>#N/A</v>
      </c>
      <c r="AJ34" t="e">
        <f t="shared" si="28"/>
        <v>#N/A</v>
      </c>
      <c r="AK34" t="e">
        <f t="shared" si="28"/>
        <v>#N/A</v>
      </c>
      <c r="AL34" t="e">
        <f t="shared" si="28"/>
        <v>#N/A</v>
      </c>
      <c r="AM34" t="e">
        <f t="shared" si="28"/>
        <v>#N/A</v>
      </c>
      <c r="AN34" t="e">
        <f t="shared" si="28"/>
        <v>#N/A</v>
      </c>
      <c r="AP34" t="str">
        <f t="shared" si="18"/>
        <v/>
      </c>
      <c r="AQ34" t="e">
        <f t="shared" si="19"/>
        <v>#N/A</v>
      </c>
      <c r="AR34" t="e">
        <f t="shared" si="20"/>
        <v>#N/A</v>
      </c>
      <c r="AS34" t="e">
        <f t="shared" si="21"/>
        <v>#N/A</v>
      </c>
      <c r="AT34" t="e">
        <f t="shared" si="22"/>
        <v>#N/A</v>
      </c>
      <c r="AU34" t="e">
        <f t="shared" si="23"/>
        <v>#N/A</v>
      </c>
      <c r="AV34" t="e">
        <f t="shared" si="24"/>
        <v>#N/A</v>
      </c>
    </row>
    <row r="35" spans="33:48" ht="15" customHeight="1" x14ac:dyDescent="0.25">
      <c r="AG35">
        <f t="shared" si="26"/>
        <v>14</v>
      </c>
      <c r="AH35" t="str">
        <f t="shared" si="16"/>
        <v/>
      </c>
      <c r="AI35" t="e">
        <f t="shared" si="28"/>
        <v>#N/A</v>
      </c>
      <c r="AJ35" t="e">
        <f t="shared" si="28"/>
        <v>#N/A</v>
      </c>
      <c r="AK35" t="e">
        <f t="shared" si="28"/>
        <v>#N/A</v>
      </c>
      <c r="AL35" t="e">
        <f t="shared" si="28"/>
        <v>#N/A</v>
      </c>
      <c r="AM35" t="e">
        <f t="shared" si="28"/>
        <v>#N/A</v>
      </c>
      <c r="AN35" t="e">
        <f t="shared" si="28"/>
        <v>#N/A</v>
      </c>
      <c r="AP35" t="str">
        <f t="shared" si="18"/>
        <v/>
      </c>
      <c r="AQ35" t="e">
        <f t="shared" si="19"/>
        <v>#N/A</v>
      </c>
      <c r="AR35" t="e">
        <f t="shared" si="20"/>
        <v>#N/A</v>
      </c>
      <c r="AS35" t="e">
        <f t="shared" si="21"/>
        <v>#N/A</v>
      </c>
      <c r="AT35" t="e">
        <f t="shared" si="22"/>
        <v>#N/A</v>
      </c>
      <c r="AU35" t="e">
        <f t="shared" si="23"/>
        <v>#N/A</v>
      </c>
      <c r="AV35" t="e">
        <f t="shared" si="24"/>
        <v>#N/A</v>
      </c>
    </row>
    <row r="36" spans="33:48" ht="15" customHeight="1" x14ac:dyDescent="0.25">
      <c r="AG36">
        <f t="shared" si="26"/>
        <v>15</v>
      </c>
      <c r="AH36" t="str">
        <f t="shared" si="16"/>
        <v/>
      </c>
      <c r="AI36" t="e">
        <f t="shared" si="28"/>
        <v>#N/A</v>
      </c>
      <c r="AJ36" t="e">
        <f t="shared" si="28"/>
        <v>#N/A</v>
      </c>
      <c r="AK36" t="e">
        <f t="shared" si="28"/>
        <v>#N/A</v>
      </c>
      <c r="AL36" t="e">
        <f t="shared" si="28"/>
        <v>#N/A</v>
      </c>
      <c r="AM36" t="e">
        <f t="shared" si="28"/>
        <v>#N/A</v>
      </c>
      <c r="AN36" t="e">
        <f t="shared" si="28"/>
        <v>#N/A</v>
      </c>
      <c r="AP36" t="str">
        <f t="shared" si="18"/>
        <v/>
      </c>
      <c r="AQ36" t="e">
        <f t="shared" si="19"/>
        <v>#N/A</v>
      </c>
      <c r="AR36" t="e">
        <f t="shared" si="20"/>
        <v>#N/A</v>
      </c>
      <c r="AS36" t="e">
        <f t="shared" si="21"/>
        <v>#N/A</v>
      </c>
      <c r="AT36" t="e">
        <f t="shared" si="22"/>
        <v>#N/A</v>
      </c>
      <c r="AU36" t="e">
        <f t="shared" si="23"/>
        <v>#N/A</v>
      </c>
      <c r="AV36" t="e">
        <f t="shared" si="24"/>
        <v>#N/A</v>
      </c>
    </row>
    <row r="59" spans="1:8" ht="15" customHeight="1" x14ac:dyDescent="0.25">
      <c r="A59" t="s">
        <v>26</v>
      </c>
    </row>
    <row r="60" spans="1:8" ht="15" customHeight="1" x14ac:dyDescent="0.25">
      <c r="A60" t="s">
        <v>27</v>
      </c>
    </row>
    <row r="61" spans="1:8" ht="15" customHeight="1" x14ac:dyDescent="0.25">
      <c r="A61" t="s">
        <v>28</v>
      </c>
    </row>
    <row r="62" spans="1:8" ht="15" customHeight="1" x14ac:dyDescent="0.25">
      <c r="A62" t="s">
        <v>29</v>
      </c>
    </row>
    <row r="63" spans="1:8" ht="15" customHeight="1" x14ac:dyDescent="0.25">
      <c r="A63" t="s">
        <v>30</v>
      </c>
    </row>
    <row r="64" spans="1:8" ht="15" customHeight="1" x14ac:dyDescent="0.25">
      <c r="H64" t="s">
        <v>31</v>
      </c>
    </row>
    <row r="65" spans="1:10" ht="15" customHeight="1" x14ac:dyDescent="0.25">
      <c r="A65" t="s">
        <v>32</v>
      </c>
      <c r="B65" t="s">
        <v>33</v>
      </c>
      <c r="C65" t="s">
        <v>34</v>
      </c>
      <c r="D65" t="s">
        <v>35</v>
      </c>
      <c r="G65" t="s">
        <v>36</v>
      </c>
      <c r="H65">
        <f ca="1">ROUND(AVERAGE($G:$G),1)</f>
        <v>548.9</v>
      </c>
    </row>
    <row r="66" spans="1:10" ht="15" customHeight="1" x14ac:dyDescent="0.25">
      <c r="A66" t="s">
        <v>69</v>
      </c>
      <c r="B66" t="s">
        <v>69</v>
      </c>
      <c r="C66" t="s">
        <v>69</v>
      </c>
      <c r="D66" t="s">
        <v>69</v>
      </c>
      <c r="E66" t="s">
        <v>69</v>
      </c>
      <c r="F66" t="s">
        <v>69</v>
      </c>
    </row>
    <row r="67" spans="1:10" ht="15" customHeight="1" x14ac:dyDescent="0.25">
      <c r="A67" t="s">
        <v>37</v>
      </c>
      <c r="B67" t="str">
        <f>A67</f>
        <v>CANOPY</v>
      </c>
      <c r="C67" t="s">
        <v>38</v>
      </c>
      <c r="D67" t="str">
        <f>C67</f>
        <v>MAINROPE</v>
      </c>
      <c r="E67" t="s">
        <v>39</v>
      </c>
      <c r="F67" t="s">
        <v>40</v>
      </c>
      <c r="G67" t="s">
        <v>31</v>
      </c>
      <c r="H67" t="s">
        <v>31</v>
      </c>
      <c r="I67" t="s">
        <v>31</v>
      </c>
      <c r="J67" t="s">
        <v>31</v>
      </c>
    </row>
    <row r="68" spans="1:10" ht="15" customHeight="1" x14ac:dyDescent="0.25">
      <c r="A68" t="s">
        <v>41</v>
      </c>
      <c r="B68" t="s">
        <v>42</v>
      </c>
      <c r="C68" t="s">
        <v>43</v>
      </c>
      <c r="D68" t="s">
        <v>44</v>
      </c>
      <c r="E68" t="s">
        <v>45</v>
      </c>
      <c r="F68" t="s">
        <v>46</v>
      </c>
      <c r="G68" t="s">
        <v>47</v>
      </c>
      <c r="H68" t="s">
        <v>48</v>
      </c>
      <c r="I68" t="s">
        <v>49</v>
      </c>
      <c r="J68" t="s">
        <v>50</v>
      </c>
    </row>
    <row r="69" spans="1:10" ht="15" customHeight="1" x14ac:dyDescent="0.25">
      <c r="A69" t="str">
        <f>LEFT(INDEX(OTS!$A:$A,1+ROW($A2)/2))</f>
        <v>a</v>
      </c>
      <c r="B69">
        <f>IF(MOD(ROW($A2),2),-1,1)*REPLACE(INDEX(OTS!$A:$A,1+ROW($A2)/2),1,1,"")</f>
        <v>1</v>
      </c>
      <c r="C69" t="str">
        <f>LEFT(INDEX(OTS!$B:$B,1+ROW($A2)/2))</f>
        <v>A</v>
      </c>
      <c r="D69">
        <f>IF(MOD(ROW($A2),2),-1,1)*REPLACE(INDEX(OTS!$B:$B,1+ROW($A2)/2),1,1,"")</f>
        <v>1</v>
      </c>
      <c r="E69">
        <f>IFERROR(1/(1/INDEX(OTS!$C:$C,1+ROW($A2)/2)),"")</f>
        <v>7653.0000000000009</v>
      </c>
      <c r="F69">
        <f ca="1">IFERROR(1/(1/IF(MOD(ROW($A2),2),INDEX(OTS!$E:$E,1+ROW($A2)/2),INDEX(OTS!$D:$D,1+ROW($A2)/2))),"")</f>
        <v>8209</v>
      </c>
      <c r="G69">
        <f ca="1">IF(ISNUMBER($F69),ROUND($F69-$E69,1),"")</f>
        <v>556</v>
      </c>
      <c r="H69">
        <f t="shared" ref="H69:H114" ca="1" si="29">IFERROR($G69-$H$65,"")</f>
        <v>7.1000000000000227</v>
      </c>
      <c r="I69">
        <f ca="1">IF(ISNUMBER($F69),ROUND(AVERAGEIFS($H:$H,$C:$C,$C69,$D:$D,$D69),1),"")</f>
        <v>-1.6</v>
      </c>
      <c r="J69">
        <f t="shared" ref="J69:J132" ca="1" si="30">IFERROR($H69-$I69,"")</f>
        <v>8.7000000000000224</v>
      </c>
    </row>
    <row r="70" spans="1:10" ht="15" customHeight="1" x14ac:dyDescent="0.25">
      <c r="A70" t="str">
        <f>LEFT(INDEX(OTS!$A:$A,1+ROW($A3)/2))</f>
        <v>a</v>
      </c>
      <c r="B70">
        <f>IF(MOD(ROW($A3),2),-1,1)*REPLACE(INDEX(OTS!$A:$A,1+ROW($A3)/2),1,1,"")</f>
        <v>-1</v>
      </c>
      <c r="C70" t="str">
        <f>LEFT(INDEX(OTS!$B:$B,1+ROW($A3)/2))</f>
        <v>A</v>
      </c>
      <c r="D70">
        <f>IF(MOD(ROW($A3),2),-1,1)*REPLACE(INDEX(OTS!$B:$B,1+ROW($A3)/2),1,1,"")</f>
        <v>-1</v>
      </c>
      <c r="E70">
        <f>IFERROR(1/(1/INDEX(OTS!$C:$C,1+ROW($A3)/2)),"")</f>
        <v>7653.0000000000009</v>
      </c>
      <c r="F70">
        <f ca="1">IFERROR(1/(1/IF(MOD(ROW($A3),2),INDEX(OTS!$E:$E,1+ROW($A3)/2),INDEX(OTS!$D:$D,1+ROW($A3)/2))),"")</f>
        <v>8209</v>
      </c>
      <c r="G70">
        <f t="shared" ref="G70:G133" ca="1" si="31">IF(ISNUMBER($F70),ROUND($F70-$E70,1),"")</f>
        <v>556</v>
      </c>
      <c r="H70">
        <f t="shared" ca="1" si="29"/>
        <v>7.1000000000000227</v>
      </c>
      <c r="I70">
        <f t="shared" ref="I70:I133" ca="1" si="32">IF(ISNUMBER($F70),ROUND(AVERAGEIFS($H:$H,$C:$C,$C70,$D:$D,$D70),1),"")</f>
        <v>-0.6</v>
      </c>
      <c r="J70">
        <f t="shared" ca="1" si="30"/>
        <v>7.7000000000000224</v>
      </c>
    </row>
    <row r="71" spans="1:10" ht="15" customHeight="1" x14ac:dyDescent="0.25">
      <c r="A71" t="str">
        <f>LEFT(INDEX(OTS!$A:$A,1+ROW($A4)/2))</f>
        <v>a</v>
      </c>
      <c r="B71">
        <f>IF(MOD(ROW($A4),2),-1,1)*REPLACE(INDEX(OTS!$A:$A,1+ROW($A4)/2),1,1,"")</f>
        <v>2</v>
      </c>
      <c r="C71" t="str">
        <f>LEFT(INDEX(OTS!$B:$B,1+ROW($A4)/2))</f>
        <v>A</v>
      </c>
      <c r="D71">
        <f>IF(MOD(ROW($A4),2),-1,1)*REPLACE(INDEX(OTS!$B:$B,1+ROW($A4)/2),1,1,"")</f>
        <v>1</v>
      </c>
      <c r="E71">
        <f>IFERROR(1/(1/INDEX(OTS!$C:$C,1+ROW($A4)/2)),"")</f>
        <v>7604</v>
      </c>
      <c r="F71">
        <f ca="1">IFERROR(1/(1/IF(MOD(ROW($A4),2),INDEX(OTS!$E:$E,1+ROW($A4)/2),INDEX(OTS!$D:$D,1+ROW($A4)/2))),"")</f>
        <v>8144.0000000000009</v>
      </c>
      <c r="G71">
        <f t="shared" ca="1" si="31"/>
        <v>540</v>
      </c>
      <c r="H71">
        <f t="shared" ca="1" si="29"/>
        <v>-8.8999999999999773</v>
      </c>
      <c r="I71">
        <f t="shared" ca="1" si="32"/>
        <v>-1.6</v>
      </c>
      <c r="J71">
        <f t="shared" ca="1" si="30"/>
        <v>-7.2999999999999776</v>
      </c>
    </row>
    <row r="72" spans="1:10" ht="15" customHeight="1" x14ac:dyDescent="0.25">
      <c r="A72" t="str">
        <f>LEFT(INDEX(OTS!$A:$A,1+ROW($A5)/2))</f>
        <v>a</v>
      </c>
      <c r="B72">
        <f>IF(MOD(ROW($A5),2),-1,1)*REPLACE(INDEX(OTS!$A:$A,1+ROW($A5)/2),1,1,"")</f>
        <v>-2</v>
      </c>
      <c r="C72" t="str">
        <f>LEFT(INDEX(OTS!$B:$B,1+ROW($A5)/2))</f>
        <v>A</v>
      </c>
      <c r="D72">
        <f>IF(MOD(ROW($A5),2),-1,1)*REPLACE(INDEX(OTS!$B:$B,1+ROW($A5)/2),1,1,"")</f>
        <v>-1</v>
      </c>
      <c r="E72">
        <f>IFERROR(1/(1/INDEX(OTS!$C:$C,1+ROW($A5)/2)),"")</f>
        <v>7604</v>
      </c>
      <c r="F72">
        <f ca="1">IFERROR(1/(1/IF(MOD(ROW($A5),2),INDEX(OTS!$E:$E,1+ROW($A5)/2),INDEX(OTS!$D:$D,1+ROW($A5)/2))),"")</f>
        <v>8147</v>
      </c>
      <c r="G72">
        <f t="shared" ca="1" si="31"/>
        <v>543</v>
      </c>
      <c r="H72">
        <f t="shared" ca="1" si="29"/>
        <v>-5.8999999999999773</v>
      </c>
      <c r="I72">
        <f t="shared" ca="1" si="32"/>
        <v>-0.6</v>
      </c>
      <c r="J72">
        <f t="shared" ca="1" si="30"/>
        <v>-5.2999999999999776</v>
      </c>
    </row>
    <row r="73" spans="1:10" ht="15" customHeight="1" x14ac:dyDescent="0.25">
      <c r="A73" t="str">
        <f>LEFT(INDEX(OTS!$A:$A,1+ROW($A6)/2))</f>
        <v>a</v>
      </c>
      <c r="B73">
        <f>IF(MOD(ROW($A6),2),-1,1)*REPLACE(INDEX(OTS!$A:$A,1+ROW($A6)/2),1,1,"")</f>
        <v>3</v>
      </c>
      <c r="C73" t="str">
        <f>LEFT(INDEX(OTS!$B:$B,1+ROW($A6)/2))</f>
        <v>A</v>
      </c>
      <c r="D73">
        <f>IF(MOD(ROW($A6),2),-1,1)*REPLACE(INDEX(OTS!$B:$B,1+ROW($A6)/2),1,1,"")</f>
        <v>1</v>
      </c>
      <c r="E73">
        <f>IFERROR(1/(1/INDEX(OTS!$C:$C,1+ROW($A6)/2)),"")</f>
        <v>7456</v>
      </c>
      <c r="F73">
        <f ca="1">IFERROR(1/(1/IF(MOD(ROW($A6),2),INDEX(OTS!$E:$E,1+ROW($A6)/2),INDEX(OTS!$D:$D,1+ROW($A6)/2))),"")</f>
        <v>8006</v>
      </c>
      <c r="G73">
        <f t="shared" ca="1" si="31"/>
        <v>550</v>
      </c>
      <c r="H73">
        <f t="shared" ca="1" si="29"/>
        <v>1.1000000000000227</v>
      </c>
      <c r="I73">
        <f t="shared" ca="1" si="32"/>
        <v>-1.6</v>
      </c>
      <c r="J73">
        <f t="shared" ca="1" si="30"/>
        <v>2.7000000000000228</v>
      </c>
    </row>
    <row r="74" spans="1:10" ht="15" customHeight="1" x14ac:dyDescent="0.25">
      <c r="A74" t="str">
        <f>LEFT(INDEX(OTS!$A:$A,1+ROW($A7)/2))</f>
        <v>a</v>
      </c>
      <c r="B74">
        <f>IF(MOD(ROW($A7),2),-1,1)*REPLACE(INDEX(OTS!$A:$A,1+ROW($A7)/2),1,1,"")</f>
        <v>-3</v>
      </c>
      <c r="C74" t="str">
        <f>LEFT(INDEX(OTS!$B:$B,1+ROW($A7)/2))</f>
        <v>A</v>
      </c>
      <c r="D74">
        <f>IF(MOD(ROW($A7),2),-1,1)*REPLACE(INDEX(OTS!$B:$B,1+ROW($A7)/2),1,1,"")</f>
        <v>-1</v>
      </c>
      <c r="E74">
        <f>IFERROR(1/(1/INDEX(OTS!$C:$C,1+ROW($A7)/2)),"")</f>
        <v>7456</v>
      </c>
      <c r="F74">
        <f ca="1">IFERROR(1/(1/IF(MOD(ROW($A7),2),INDEX(OTS!$E:$E,1+ROW($A7)/2),INDEX(OTS!$D:$D,1+ROW($A7)/2))),"")</f>
        <v>8010</v>
      </c>
      <c r="G74">
        <f t="shared" ca="1" si="31"/>
        <v>554</v>
      </c>
      <c r="H74">
        <f t="shared" ca="1" si="29"/>
        <v>5.1000000000000227</v>
      </c>
      <c r="I74">
        <f t="shared" ca="1" si="32"/>
        <v>-0.6</v>
      </c>
      <c r="J74">
        <f t="shared" ca="1" si="30"/>
        <v>5.7000000000000224</v>
      </c>
    </row>
    <row r="75" spans="1:10" ht="15" customHeight="1" x14ac:dyDescent="0.25">
      <c r="A75" t="str">
        <f>LEFT(INDEX(OTS!$A:$A,1+ROW($A8)/2))</f>
        <v>a</v>
      </c>
      <c r="B75">
        <f>IF(MOD(ROW($A8),2),-1,1)*REPLACE(INDEX(OTS!$A:$A,1+ROW($A8)/2),1,1,"")</f>
        <v>4</v>
      </c>
      <c r="C75" t="str">
        <f>LEFT(INDEX(OTS!$B:$B,1+ROW($A8)/2))</f>
        <v>A</v>
      </c>
      <c r="D75">
        <f>IF(MOD(ROW($A8),2),-1,1)*REPLACE(INDEX(OTS!$B:$B,1+ROW($A8)/2),1,1,"")</f>
        <v>1</v>
      </c>
      <c r="E75">
        <f>IFERROR(1/(1/INDEX(OTS!$C:$C,1+ROW($A8)/2)),"")</f>
        <v>7506.9999999999991</v>
      </c>
      <c r="F75">
        <f ca="1">IFERROR(1/(1/IF(MOD(ROW($A8),2),INDEX(OTS!$E:$E,1+ROW($A8)/2),INDEX(OTS!$D:$D,1+ROW($A8)/2))),"")</f>
        <v>8050</v>
      </c>
      <c r="G75">
        <f t="shared" ca="1" si="31"/>
        <v>543</v>
      </c>
      <c r="H75">
        <f t="shared" ca="1" si="29"/>
        <v>-5.8999999999999773</v>
      </c>
      <c r="I75">
        <f t="shared" ca="1" si="32"/>
        <v>-1.6</v>
      </c>
      <c r="J75">
        <f t="shared" ca="1" si="30"/>
        <v>-4.2999999999999776</v>
      </c>
    </row>
    <row r="76" spans="1:10" ht="15" customHeight="1" x14ac:dyDescent="0.25">
      <c r="A76" t="str">
        <f>LEFT(INDEX(OTS!$A:$A,1+ROW($A9)/2))</f>
        <v>a</v>
      </c>
      <c r="B76">
        <f>IF(MOD(ROW($A9),2),-1,1)*REPLACE(INDEX(OTS!$A:$A,1+ROW($A9)/2),1,1,"")</f>
        <v>-4</v>
      </c>
      <c r="C76" t="str">
        <f>LEFT(INDEX(OTS!$B:$B,1+ROW($A9)/2))</f>
        <v>A</v>
      </c>
      <c r="D76">
        <f>IF(MOD(ROW($A9),2),-1,1)*REPLACE(INDEX(OTS!$B:$B,1+ROW($A9)/2),1,1,"")</f>
        <v>-1</v>
      </c>
      <c r="E76">
        <f>IFERROR(1/(1/INDEX(OTS!$C:$C,1+ROW($A9)/2)),"")</f>
        <v>7506.9999999999991</v>
      </c>
      <c r="F76">
        <f ca="1">IFERROR(1/(1/IF(MOD(ROW($A9),2),INDEX(OTS!$E:$E,1+ROW($A9)/2),INDEX(OTS!$D:$D,1+ROW($A9)/2))),"")</f>
        <v>8047</v>
      </c>
      <c r="G76">
        <f t="shared" ca="1" si="31"/>
        <v>540</v>
      </c>
      <c r="H76">
        <f t="shared" ca="1" si="29"/>
        <v>-8.8999999999999773</v>
      </c>
      <c r="I76">
        <f t="shared" ca="1" si="32"/>
        <v>-0.6</v>
      </c>
      <c r="J76">
        <f t="shared" ca="1" si="30"/>
        <v>-8.2999999999999776</v>
      </c>
    </row>
    <row r="77" spans="1:10" ht="15" customHeight="1" x14ac:dyDescent="0.25">
      <c r="A77" t="str">
        <f>LEFT(INDEX(OTS!$A:$A,1+ROW($A10)/2))</f>
        <v>a</v>
      </c>
      <c r="B77">
        <f>IF(MOD(ROW($A10),2),-1,1)*REPLACE(INDEX(OTS!$A:$A,1+ROW($A10)/2),1,1,"")</f>
        <v>5</v>
      </c>
      <c r="C77" t="str">
        <f>LEFT(INDEX(OTS!$B:$B,1+ROW($A10)/2))</f>
        <v>A</v>
      </c>
      <c r="D77">
        <f>IF(MOD(ROW($A10),2),-1,1)*REPLACE(INDEX(OTS!$B:$B,1+ROW($A10)/2),1,1,"")</f>
        <v>2</v>
      </c>
      <c r="E77">
        <f>IFERROR(1/(1/INDEX(OTS!$C:$C,1+ROW($A10)/2)),"")</f>
        <v>7553</v>
      </c>
      <c r="F77">
        <f ca="1">IFERROR(1/(1/IF(MOD(ROW($A10),2),INDEX(OTS!$E:$E,1+ROW($A10)/2),INDEX(OTS!$D:$D,1+ROW($A10)/2))),"")</f>
        <v>8095.0000000000009</v>
      </c>
      <c r="G77">
        <f t="shared" ca="1" si="31"/>
        <v>542</v>
      </c>
      <c r="H77">
        <f t="shared" ca="1" si="29"/>
        <v>-6.8999999999999773</v>
      </c>
      <c r="I77">
        <f t="shared" ca="1" si="32"/>
        <v>-3.1</v>
      </c>
      <c r="J77">
        <f t="shared" ca="1" si="30"/>
        <v>-3.7999999999999772</v>
      </c>
    </row>
    <row r="78" spans="1:10" ht="15" customHeight="1" x14ac:dyDescent="0.25">
      <c r="A78" t="str">
        <f>LEFT(INDEX(OTS!$A:$A,1+ROW($A11)/2))</f>
        <v>a</v>
      </c>
      <c r="B78">
        <f>IF(MOD(ROW($A11),2),-1,1)*REPLACE(INDEX(OTS!$A:$A,1+ROW($A11)/2),1,1,"")</f>
        <v>-5</v>
      </c>
      <c r="C78" t="str">
        <f>LEFT(INDEX(OTS!$B:$B,1+ROW($A11)/2))</f>
        <v>A</v>
      </c>
      <c r="D78">
        <f>IF(MOD(ROW($A11),2),-1,1)*REPLACE(INDEX(OTS!$B:$B,1+ROW($A11)/2),1,1,"")</f>
        <v>-2</v>
      </c>
      <c r="E78">
        <f>IFERROR(1/(1/INDEX(OTS!$C:$C,1+ROW($A11)/2)),"")</f>
        <v>7553</v>
      </c>
      <c r="F78">
        <f ca="1">IFERROR(1/(1/IF(MOD(ROW($A11),2),INDEX(OTS!$E:$E,1+ROW($A11)/2),INDEX(OTS!$D:$D,1+ROW($A11)/2))),"")</f>
        <v>8096.0000000000009</v>
      </c>
      <c r="G78">
        <f t="shared" ca="1" si="31"/>
        <v>543</v>
      </c>
      <c r="H78">
        <f t="shared" ca="1" si="29"/>
        <v>-5.8999999999999773</v>
      </c>
      <c r="I78">
        <f t="shared" ca="1" si="32"/>
        <v>-2.4</v>
      </c>
      <c r="J78">
        <f t="shared" ca="1" si="30"/>
        <v>-3.4999999999999774</v>
      </c>
    </row>
    <row r="79" spans="1:10" ht="15" customHeight="1" x14ac:dyDescent="0.25">
      <c r="A79" t="str">
        <f>LEFT(INDEX(OTS!$A:$A,1+ROW($A12)/2))</f>
        <v>a</v>
      </c>
      <c r="B79">
        <f>IF(MOD(ROW($A12),2),-1,1)*REPLACE(INDEX(OTS!$A:$A,1+ROW($A12)/2),1,1,"")</f>
        <v>6</v>
      </c>
      <c r="C79" t="str">
        <f>LEFT(INDEX(OTS!$B:$B,1+ROW($A12)/2))</f>
        <v>A</v>
      </c>
      <c r="D79">
        <f>IF(MOD(ROW($A12),2),-1,1)*REPLACE(INDEX(OTS!$B:$B,1+ROW($A12)/2),1,1,"")</f>
        <v>2</v>
      </c>
      <c r="E79">
        <f>IFERROR(1/(1/INDEX(OTS!$C:$C,1+ROW($A12)/2)),"")</f>
        <v>7504</v>
      </c>
      <c r="F79">
        <f ca="1">IFERROR(1/(1/IF(MOD(ROW($A12),2),INDEX(OTS!$E:$E,1+ROW($A12)/2),INDEX(OTS!$D:$D,1+ROW($A12)/2))),"")</f>
        <v>8053</v>
      </c>
      <c r="G79">
        <f t="shared" ca="1" si="31"/>
        <v>549</v>
      </c>
      <c r="H79">
        <f t="shared" ca="1" si="29"/>
        <v>0.10000000000002274</v>
      </c>
      <c r="I79">
        <f t="shared" ca="1" si="32"/>
        <v>-3.1</v>
      </c>
      <c r="J79">
        <f t="shared" ca="1" si="30"/>
        <v>3.2000000000000228</v>
      </c>
    </row>
    <row r="80" spans="1:10" ht="15" customHeight="1" x14ac:dyDescent="0.25">
      <c r="A80" t="str">
        <f>LEFT(INDEX(OTS!$A:$A,1+ROW($A13)/2))</f>
        <v>a</v>
      </c>
      <c r="B80">
        <f>IF(MOD(ROW($A13),2),-1,1)*REPLACE(INDEX(OTS!$A:$A,1+ROW($A13)/2),1,1,"")</f>
        <v>-6</v>
      </c>
      <c r="C80" t="str">
        <f>LEFT(INDEX(OTS!$B:$B,1+ROW($A13)/2))</f>
        <v>A</v>
      </c>
      <c r="D80">
        <f>IF(MOD(ROW($A13),2),-1,1)*REPLACE(INDEX(OTS!$B:$B,1+ROW($A13)/2),1,1,"")</f>
        <v>-2</v>
      </c>
      <c r="E80">
        <f>IFERROR(1/(1/INDEX(OTS!$C:$C,1+ROW($A13)/2)),"")</f>
        <v>7504</v>
      </c>
      <c r="F80">
        <f ca="1">IFERROR(1/(1/IF(MOD(ROW($A13),2),INDEX(OTS!$E:$E,1+ROW($A13)/2),INDEX(OTS!$D:$D,1+ROW($A13)/2))),"")</f>
        <v>8046.0000000000009</v>
      </c>
      <c r="G80">
        <f t="shared" ca="1" si="31"/>
        <v>542</v>
      </c>
      <c r="H80">
        <f t="shared" ca="1" si="29"/>
        <v>-6.8999999999999773</v>
      </c>
      <c r="I80">
        <f t="shared" ca="1" si="32"/>
        <v>-2.4</v>
      </c>
      <c r="J80">
        <f t="shared" ca="1" si="30"/>
        <v>-4.4999999999999769</v>
      </c>
    </row>
    <row r="81" spans="1:10" ht="15" customHeight="1" x14ac:dyDescent="0.25">
      <c r="A81" t="str">
        <f>LEFT(INDEX(OTS!$A:$A,1+ROW($A14)/2))</f>
        <v>a</v>
      </c>
      <c r="B81">
        <f>IF(MOD(ROW($A14),2),-1,1)*REPLACE(INDEX(OTS!$A:$A,1+ROW($A14)/2),1,1,"")</f>
        <v>7</v>
      </c>
      <c r="C81" t="str">
        <f>LEFT(INDEX(OTS!$B:$B,1+ROW($A14)/2))</f>
        <v>A</v>
      </c>
      <c r="D81">
        <f>IF(MOD(ROW($A14),2),-1,1)*REPLACE(INDEX(OTS!$B:$B,1+ROW($A14)/2),1,1,"")</f>
        <v>2</v>
      </c>
      <c r="E81">
        <f>IFERROR(1/(1/INDEX(OTS!$C:$C,1+ROW($A14)/2)),"")</f>
        <v>7356.0000000000009</v>
      </c>
      <c r="F81">
        <f ca="1">IFERROR(1/(1/IF(MOD(ROW($A14),2),INDEX(OTS!$E:$E,1+ROW($A14)/2),INDEX(OTS!$D:$D,1+ROW($A14)/2))),"")</f>
        <v>7904.9999999999991</v>
      </c>
      <c r="G81">
        <f t="shared" ca="1" si="31"/>
        <v>549</v>
      </c>
      <c r="H81">
        <f t="shared" ca="1" si="29"/>
        <v>0.10000000000002274</v>
      </c>
      <c r="I81">
        <f t="shared" ca="1" si="32"/>
        <v>-3.1</v>
      </c>
      <c r="J81">
        <f t="shared" ca="1" si="30"/>
        <v>3.2000000000000228</v>
      </c>
    </row>
    <row r="82" spans="1:10" ht="15" customHeight="1" x14ac:dyDescent="0.25">
      <c r="A82" t="str">
        <f>LEFT(INDEX(OTS!$A:$A,1+ROW($A15)/2))</f>
        <v>a</v>
      </c>
      <c r="B82">
        <f>IF(MOD(ROW($A15),2),-1,1)*REPLACE(INDEX(OTS!$A:$A,1+ROW($A15)/2),1,1,"")</f>
        <v>-7</v>
      </c>
      <c r="C82" t="str">
        <f>LEFT(INDEX(OTS!$B:$B,1+ROW($A15)/2))</f>
        <v>A</v>
      </c>
      <c r="D82">
        <f>IF(MOD(ROW($A15),2),-1,1)*REPLACE(INDEX(OTS!$B:$B,1+ROW($A15)/2),1,1,"")</f>
        <v>-2</v>
      </c>
      <c r="E82">
        <f>IFERROR(1/(1/INDEX(OTS!$C:$C,1+ROW($A15)/2)),"")</f>
        <v>7356.0000000000009</v>
      </c>
      <c r="F82">
        <f ca="1">IFERROR(1/(1/IF(MOD(ROW($A15),2),INDEX(OTS!$E:$E,1+ROW($A15)/2),INDEX(OTS!$D:$D,1+ROW($A15)/2))),"")</f>
        <v>7912.9999999999991</v>
      </c>
      <c r="G82">
        <f t="shared" ca="1" si="31"/>
        <v>557</v>
      </c>
      <c r="H82">
        <f t="shared" ca="1" si="29"/>
        <v>8.1000000000000227</v>
      </c>
      <c r="I82">
        <f t="shared" ca="1" si="32"/>
        <v>-2.4</v>
      </c>
      <c r="J82">
        <f t="shared" ca="1" si="30"/>
        <v>10.500000000000023</v>
      </c>
    </row>
    <row r="83" spans="1:10" ht="15" customHeight="1" x14ac:dyDescent="0.25">
      <c r="A83" t="str">
        <f>LEFT(INDEX(OTS!$A:$A,1+ROW($A16)/2))</f>
        <v>a</v>
      </c>
      <c r="B83">
        <f>IF(MOD(ROW($A16),2),-1,1)*REPLACE(INDEX(OTS!$A:$A,1+ROW($A16)/2),1,1,"")</f>
        <v>8</v>
      </c>
      <c r="C83" t="str">
        <f>LEFT(INDEX(OTS!$B:$B,1+ROW($A16)/2))</f>
        <v>A</v>
      </c>
      <c r="D83">
        <f>IF(MOD(ROW($A16),2),-1,1)*REPLACE(INDEX(OTS!$B:$B,1+ROW($A16)/2),1,1,"")</f>
        <v>2</v>
      </c>
      <c r="E83">
        <f>IFERROR(1/(1/INDEX(OTS!$C:$C,1+ROW($A16)/2)),"")</f>
        <v>7407.0000000000009</v>
      </c>
      <c r="F83">
        <f ca="1">IFERROR(1/(1/IF(MOD(ROW($A16),2),INDEX(OTS!$E:$E,1+ROW($A16)/2),INDEX(OTS!$D:$D,1+ROW($A16)/2))),"")</f>
        <v>7950</v>
      </c>
      <c r="G83">
        <f t="shared" ca="1" si="31"/>
        <v>543</v>
      </c>
      <c r="H83">
        <f t="shared" ca="1" si="29"/>
        <v>-5.8999999999999773</v>
      </c>
      <c r="I83">
        <f t="shared" ca="1" si="32"/>
        <v>-3.1</v>
      </c>
      <c r="J83">
        <f t="shared" ca="1" si="30"/>
        <v>-2.7999999999999772</v>
      </c>
    </row>
    <row r="84" spans="1:10" ht="15" customHeight="1" x14ac:dyDescent="0.25">
      <c r="A84" t="str">
        <f>LEFT(INDEX(OTS!$A:$A,1+ROW($A17)/2))</f>
        <v>a</v>
      </c>
      <c r="B84">
        <f>IF(MOD(ROW($A17),2),-1,1)*REPLACE(INDEX(OTS!$A:$A,1+ROW($A17)/2),1,1,"")</f>
        <v>-8</v>
      </c>
      <c r="C84" t="str">
        <f>LEFT(INDEX(OTS!$B:$B,1+ROW($A17)/2))</f>
        <v>A</v>
      </c>
      <c r="D84">
        <f>IF(MOD(ROW($A17),2),-1,1)*REPLACE(INDEX(OTS!$B:$B,1+ROW($A17)/2),1,1,"")</f>
        <v>-2</v>
      </c>
      <c r="E84">
        <f>IFERROR(1/(1/INDEX(OTS!$C:$C,1+ROW($A17)/2)),"")</f>
        <v>7407.0000000000009</v>
      </c>
      <c r="F84">
        <f ca="1">IFERROR(1/(1/IF(MOD(ROW($A17),2),INDEX(OTS!$E:$E,1+ROW($A17)/2),INDEX(OTS!$D:$D,1+ROW($A17)/2))),"")</f>
        <v>7950.9999999999991</v>
      </c>
      <c r="G84">
        <f t="shared" ca="1" si="31"/>
        <v>544</v>
      </c>
      <c r="H84">
        <f t="shared" ca="1" si="29"/>
        <v>-4.8999999999999773</v>
      </c>
      <c r="I84">
        <f t="shared" ca="1" si="32"/>
        <v>-2.4</v>
      </c>
      <c r="J84">
        <f t="shared" ca="1" si="30"/>
        <v>-2.4999999999999774</v>
      </c>
    </row>
    <row r="85" spans="1:10" ht="15" customHeight="1" x14ac:dyDescent="0.25">
      <c r="A85" t="str">
        <f>LEFT(INDEX(OTS!$A:$A,1+ROW($A18)/2))</f>
        <v>a</v>
      </c>
      <c r="B85">
        <f>IF(MOD(ROW($A18),2),-1,1)*REPLACE(INDEX(OTS!$A:$A,1+ROW($A18)/2),1,1,"")</f>
        <v>9</v>
      </c>
      <c r="C85" t="str">
        <f>LEFT(INDEX(OTS!$B:$B,1+ROW($A18)/2))</f>
        <v>A</v>
      </c>
      <c r="D85">
        <f>IF(MOD(ROW($A18),2),-1,1)*REPLACE(INDEX(OTS!$B:$B,1+ROW($A18)/2),1,1,"")</f>
        <v>3</v>
      </c>
      <c r="E85">
        <f>IFERROR(1/(1/INDEX(OTS!$C:$C,1+ROW($A18)/2)),"")</f>
        <v>7453</v>
      </c>
      <c r="F85">
        <f ca="1">IFERROR(1/(1/IF(MOD(ROW($A18),2),INDEX(OTS!$E:$E,1+ROW($A18)/2),INDEX(OTS!$D:$D,1+ROW($A18)/2))),"")</f>
        <v>8006</v>
      </c>
      <c r="G85">
        <f t="shared" ca="1" si="31"/>
        <v>553</v>
      </c>
      <c r="H85">
        <f t="shared" ca="1" si="29"/>
        <v>4.1000000000000227</v>
      </c>
      <c r="I85">
        <f t="shared" ca="1" si="32"/>
        <v>-2.4</v>
      </c>
      <c r="J85">
        <f t="shared" ca="1" si="30"/>
        <v>6.5000000000000231</v>
      </c>
    </row>
    <row r="86" spans="1:10" ht="15" customHeight="1" x14ac:dyDescent="0.25">
      <c r="A86" t="str">
        <f>LEFT(INDEX(OTS!$A:$A,1+ROW($A19)/2))</f>
        <v>a</v>
      </c>
      <c r="B86">
        <f>IF(MOD(ROW($A19),2),-1,1)*REPLACE(INDEX(OTS!$A:$A,1+ROW($A19)/2),1,1,"")</f>
        <v>-9</v>
      </c>
      <c r="C86" t="str">
        <f>LEFT(INDEX(OTS!$B:$B,1+ROW($A19)/2))</f>
        <v>A</v>
      </c>
      <c r="D86">
        <f>IF(MOD(ROW($A19),2),-1,1)*REPLACE(INDEX(OTS!$B:$B,1+ROW($A19)/2),1,1,"")</f>
        <v>-3</v>
      </c>
      <c r="E86">
        <f>IFERROR(1/(1/INDEX(OTS!$C:$C,1+ROW($A19)/2)),"")</f>
        <v>7453</v>
      </c>
      <c r="F86">
        <f ca="1">IFERROR(1/(1/IF(MOD(ROW($A19),2),INDEX(OTS!$E:$E,1+ROW($A19)/2),INDEX(OTS!$D:$D,1+ROW($A19)/2))),"")</f>
        <v>8004</v>
      </c>
      <c r="G86">
        <f t="shared" ca="1" si="31"/>
        <v>551</v>
      </c>
      <c r="H86">
        <f t="shared" ca="1" si="29"/>
        <v>2.1000000000000227</v>
      </c>
      <c r="I86">
        <f t="shared" ca="1" si="32"/>
        <v>0.9</v>
      </c>
      <c r="J86">
        <f t="shared" ca="1" si="30"/>
        <v>1.2000000000000228</v>
      </c>
    </row>
    <row r="87" spans="1:10" ht="15" customHeight="1" x14ac:dyDescent="0.25">
      <c r="A87" t="str">
        <f>LEFT(INDEX(OTS!$A:$A,1+ROW($A20)/2))</f>
        <v>a</v>
      </c>
      <c r="B87">
        <f>IF(MOD(ROW($A20),2),-1,1)*REPLACE(INDEX(OTS!$A:$A,1+ROW($A20)/2),1,1,"")</f>
        <v>10</v>
      </c>
      <c r="C87" t="str">
        <f>LEFT(INDEX(OTS!$B:$B,1+ROW($A20)/2))</f>
        <v>A</v>
      </c>
      <c r="D87">
        <f>IF(MOD(ROW($A20),2),-1,1)*REPLACE(INDEX(OTS!$B:$B,1+ROW($A20)/2),1,1,"")</f>
        <v>3</v>
      </c>
      <c r="E87">
        <f>IFERROR(1/(1/INDEX(OTS!$C:$C,1+ROW($A20)/2)),"")</f>
        <v>7404</v>
      </c>
      <c r="F87">
        <f ca="1">IFERROR(1/(1/IF(MOD(ROW($A20),2),INDEX(OTS!$E:$E,1+ROW($A20)/2),INDEX(OTS!$D:$D,1+ROW($A20)/2))),"")</f>
        <v>7950</v>
      </c>
      <c r="G87">
        <f t="shared" ca="1" si="31"/>
        <v>546</v>
      </c>
      <c r="H87">
        <f t="shared" ca="1" si="29"/>
        <v>-2.8999999999999773</v>
      </c>
      <c r="I87">
        <f t="shared" ca="1" si="32"/>
        <v>-2.4</v>
      </c>
      <c r="J87">
        <f t="shared" ca="1" si="30"/>
        <v>-0.49999999999997735</v>
      </c>
    </row>
    <row r="88" spans="1:10" ht="15" customHeight="1" x14ac:dyDescent="0.25">
      <c r="A88" t="str">
        <f>LEFT(INDEX(OTS!$A:$A,1+ROW($A21)/2))</f>
        <v>a</v>
      </c>
      <c r="B88">
        <f>IF(MOD(ROW($A21),2),-1,1)*REPLACE(INDEX(OTS!$A:$A,1+ROW($A21)/2),1,1,"")</f>
        <v>-10</v>
      </c>
      <c r="C88" t="str">
        <f>LEFT(INDEX(OTS!$B:$B,1+ROW($A21)/2))</f>
        <v>A</v>
      </c>
      <c r="D88">
        <f>IF(MOD(ROW($A21),2),-1,1)*REPLACE(INDEX(OTS!$B:$B,1+ROW($A21)/2),1,1,"")</f>
        <v>-3</v>
      </c>
      <c r="E88">
        <f>IFERROR(1/(1/INDEX(OTS!$C:$C,1+ROW($A21)/2)),"")</f>
        <v>7404</v>
      </c>
      <c r="F88">
        <f ca="1">IFERROR(1/(1/IF(MOD(ROW($A21),2),INDEX(OTS!$E:$E,1+ROW($A21)/2),INDEX(OTS!$D:$D,1+ROW($A21)/2))),"")</f>
        <v>7962.0000000000009</v>
      </c>
      <c r="G88">
        <f t="shared" ca="1" si="31"/>
        <v>558</v>
      </c>
      <c r="H88">
        <f t="shared" ca="1" si="29"/>
        <v>9.1000000000000227</v>
      </c>
      <c r="I88">
        <f t="shared" ca="1" si="32"/>
        <v>0.9</v>
      </c>
      <c r="J88">
        <f t="shared" ca="1" si="30"/>
        <v>8.2000000000000224</v>
      </c>
    </row>
    <row r="89" spans="1:10" ht="15" customHeight="1" x14ac:dyDescent="0.25">
      <c r="A89" t="str">
        <f>LEFT(INDEX(OTS!$A:$A,1+ROW($A22)/2))</f>
        <v>a</v>
      </c>
      <c r="B89">
        <f>IF(MOD(ROW($A22),2),-1,1)*REPLACE(INDEX(OTS!$A:$A,1+ROW($A22)/2),1,1,"")</f>
        <v>11</v>
      </c>
      <c r="C89" t="str">
        <f>LEFT(INDEX(OTS!$B:$B,1+ROW($A22)/2))</f>
        <v>A</v>
      </c>
      <c r="D89">
        <f>IF(MOD(ROW($A22),2),-1,1)*REPLACE(INDEX(OTS!$B:$B,1+ROW($A22)/2),1,1,"")</f>
        <v>3</v>
      </c>
      <c r="E89">
        <f>IFERROR(1/(1/INDEX(OTS!$C:$C,1+ROW($A22)/2)),"")</f>
        <v>7256</v>
      </c>
      <c r="F89">
        <f ca="1">IFERROR(1/(1/IF(MOD(ROW($A22),2),INDEX(OTS!$E:$E,1+ROW($A22)/2),INDEX(OTS!$D:$D,1+ROW($A22)/2))),"")</f>
        <v>7803</v>
      </c>
      <c r="G89">
        <f t="shared" ca="1" si="31"/>
        <v>547</v>
      </c>
      <c r="H89">
        <f t="shared" ca="1" si="29"/>
        <v>-1.8999999999999773</v>
      </c>
      <c r="I89">
        <f t="shared" ca="1" si="32"/>
        <v>-2.4</v>
      </c>
      <c r="J89">
        <f t="shared" ca="1" si="30"/>
        <v>0.50000000000002265</v>
      </c>
    </row>
    <row r="90" spans="1:10" ht="15" customHeight="1" x14ac:dyDescent="0.25">
      <c r="A90" t="str">
        <f>LEFT(INDEX(OTS!$A:$A,1+ROW($A23)/2))</f>
        <v>a</v>
      </c>
      <c r="B90">
        <f>IF(MOD(ROW($A23),2),-1,1)*REPLACE(INDEX(OTS!$A:$A,1+ROW($A23)/2),1,1,"")</f>
        <v>-11</v>
      </c>
      <c r="C90" t="str">
        <f>LEFT(INDEX(OTS!$B:$B,1+ROW($A23)/2))</f>
        <v>A</v>
      </c>
      <c r="D90">
        <f>IF(MOD(ROW($A23),2),-1,1)*REPLACE(INDEX(OTS!$B:$B,1+ROW($A23)/2),1,1,"")</f>
        <v>-3</v>
      </c>
      <c r="E90">
        <f>IFERROR(1/(1/INDEX(OTS!$C:$C,1+ROW($A23)/2)),"")</f>
        <v>7256</v>
      </c>
      <c r="F90">
        <f ca="1">IFERROR(1/(1/IF(MOD(ROW($A23),2),INDEX(OTS!$E:$E,1+ROW($A23)/2),INDEX(OTS!$D:$D,1+ROW($A23)/2))),"")</f>
        <v>7796</v>
      </c>
      <c r="G90">
        <f t="shared" ca="1" si="31"/>
        <v>540</v>
      </c>
      <c r="H90">
        <f t="shared" ca="1" si="29"/>
        <v>-8.8999999999999773</v>
      </c>
      <c r="I90">
        <f t="shared" ca="1" si="32"/>
        <v>0.9</v>
      </c>
      <c r="J90">
        <f t="shared" ca="1" si="30"/>
        <v>-9.7999999999999776</v>
      </c>
    </row>
    <row r="91" spans="1:10" ht="15" customHeight="1" x14ac:dyDescent="0.25">
      <c r="A91" t="str">
        <f>LEFT(INDEX(OTS!$A:$A,1+ROW($A24)/2))</f>
        <v>a</v>
      </c>
      <c r="B91">
        <f>IF(MOD(ROW($A24),2),-1,1)*REPLACE(INDEX(OTS!$A:$A,1+ROW($A24)/2),1,1,"")</f>
        <v>12</v>
      </c>
      <c r="C91" t="str">
        <f>LEFT(INDEX(OTS!$B:$B,1+ROW($A24)/2))</f>
        <v>A</v>
      </c>
      <c r="D91">
        <f>IF(MOD(ROW($A24),2),-1,1)*REPLACE(INDEX(OTS!$B:$B,1+ROW($A24)/2),1,1,"")</f>
        <v>3</v>
      </c>
      <c r="E91">
        <f>IFERROR(1/(1/INDEX(OTS!$C:$C,1+ROW($A24)/2)),"")</f>
        <v>7306.9999999999991</v>
      </c>
      <c r="F91">
        <f ca="1">IFERROR(1/(1/IF(MOD(ROW($A24),2),INDEX(OTS!$E:$E,1+ROW($A24)/2),INDEX(OTS!$D:$D,1+ROW($A24)/2))),"")</f>
        <v>7847</v>
      </c>
      <c r="G91">
        <f t="shared" ca="1" si="31"/>
        <v>540</v>
      </c>
      <c r="H91">
        <f t="shared" ca="1" si="29"/>
        <v>-8.8999999999999773</v>
      </c>
      <c r="I91">
        <f t="shared" ca="1" si="32"/>
        <v>-2.4</v>
      </c>
      <c r="J91">
        <f t="shared" ca="1" si="30"/>
        <v>-6.4999999999999769</v>
      </c>
    </row>
    <row r="92" spans="1:10" ht="15" customHeight="1" x14ac:dyDescent="0.25">
      <c r="A92" t="str">
        <f>LEFT(INDEX(OTS!$A:$A,1+ROW($A25)/2))</f>
        <v>a</v>
      </c>
      <c r="B92">
        <f>IF(MOD(ROW($A25),2),-1,1)*REPLACE(INDEX(OTS!$A:$A,1+ROW($A25)/2),1,1,"")</f>
        <v>-12</v>
      </c>
      <c r="C92" t="str">
        <f>LEFT(INDEX(OTS!$B:$B,1+ROW($A25)/2))</f>
        <v>A</v>
      </c>
      <c r="D92">
        <f>IF(MOD(ROW($A25),2),-1,1)*REPLACE(INDEX(OTS!$B:$B,1+ROW($A25)/2),1,1,"")</f>
        <v>-3</v>
      </c>
      <c r="E92">
        <f>IFERROR(1/(1/INDEX(OTS!$C:$C,1+ROW($A25)/2)),"")</f>
        <v>7306.9999999999991</v>
      </c>
      <c r="F92">
        <f ca="1">IFERROR(1/(1/IF(MOD(ROW($A25),2),INDEX(OTS!$E:$E,1+ROW($A25)/2),INDEX(OTS!$D:$D,1+ROW($A25)/2))),"")</f>
        <v>7857</v>
      </c>
      <c r="G92">
        <f t="shared" ca="1" si="31"/>
        <v>550</v>
      </c>
      <c r="H92">
        <f t="shared" ca="1" si="29"/>
        <v>1.1000000000000227</v>
      </c>
      <c r="I92">
        <f t="shared" ca="1" si="32"/>
        <v>0.9</v>
      </c>
      <c r="J92">
        <f t="shared" ca="1" si="30"/>
        <v>0.20000000000002272</v>
      </c>
    </row>
    <row r="93" spans="1:10" ht="15" customHeight="1" x14ac:dyDescent="0.25">
      <c r="A93" t="str">
        <f>LEFT(INDEX(OTS!$A:$A,1+ROW($A26)/2))</f>
        <v>b</v>
      </c>
      <c r="B93">
        <f>IF(MOD(ROW($A26),2),-1,1)*REPLACE(INDEX(OTS!$A:$A,1+ROW($A26)/2),1,1,"")</f>
        <v>1</v>
      </c>
      <c r="C93" t="str">
        <f>LEFT(INDEX(OTS!$B:$B,1+ROW($A26)/2))</f>
        <v>B</v>
      </c>
      <c r="D93">
        <f>IF(MOD(ROW($A26),2),-1,1)*REPLACE(INDEX(OTS!$B:$B,1+ROW($A26)/2),1,1,"")</f>
        <v>1</v>
      </c>
      <c r="E93">
        <f>IFERROR(1/(1/INDEX(OTS!$C:$C,1+ROW($A26)/2)),"")</f>
        <v>7603</v>
      </c>
      <c r="F93">
        <f ca="1">IFERROR(1/(1/IF(MOD(ROW($A26),2),INDEX(OTS!$E:$E,1+ROW($A26)/2),INDEX(OTS!$D:$D,1+ROW($A26)/2))),"")</f>
        <v>8162</v>
      </c>
      <c r="G93">
        <f t="shared" ca="1" si="31"/>
        <v>559</v>
      </c>
      <c r="H93">
        <f t="shared" ca="1" si="29"/>
        <v>10.100000000000023</v>
      </c>
      <c r="I93">
        <f t="shared" ca="1" si="32"/>
        <v>4.4000000000000004</v>
      </c>
      <c r="J93">
        <f t="shared" ca="1" si="30"/>
        <v>5.7000000000000224</v>
      </c>
    </row>
    <row r="94" spans="1:10" ht="15" customHeight="1" x14ac:dyDescent="0.25">
      <c r="A94" t="str">
        <f>LEFT(INDEX(OTS!$A:$A,1+ROW($A27)/2))</f>
        <v>b</v>
      </c>
      <c r="B94">
        <f>IF(MOD(ROW($A27),2),-1,1)*REPLACE(INDEX(OTS!$A:$A,1+ROW($A27)/2),1,1,"")</f>
        <v>-1</v>
      </c>
      <c r="C94" t="str">
        <f>LEFT(INDEX(OTS!$B:$B,1+ROW($A27)/2))</f>
        <v>B</v>
      </c>
      <c r="D94">
        <f>IF(MOD(ROW($A27),2),-1,1)*REPLACE(INDEX(OTS!$B:$B,1+ROW($A27)/2),1,1,"")</f>
        <v>-1</v>
      </c>
      <c r="E94">
        <f>IFERROR(1/(1/INDEX(OTS!$C:$C,1+ROW($A27)/2)),"")</f>
        <v>7603</v>
      </c>
      <c r="F94">
        <f ca="1">IFERROR(1/(1/IF(MOD(ROW($A27),2),INDEX(OTS!$E:$E,1+ROW($A27)/2),INDEX(OTS!$D:$D,1+ROW($A27)/2))),"")</f>
        <v>8149</v>
      </c>
      <c r="G94">
        <f t="shared" ca="1" si="31"/>
        <v>546</v>
      </c>
      <c r="H94">
        <f t="shared" ca="1" si="29"/>
        <v>-2.8999999999999773</v>
      </c>
      <c r="I94">
        <f t="shared" ca="1" si="32"/>
        <v>-2.6</v>
      </c>
      <c r="J94">
        <f t="shared" ca="1" si="30"/>
        <v>-0.29999999999997717</v>
      </c>
    </row>
    <row r="95" spans="1:10" ht="15" customHeight="1" x14ac:dyDescent="0.25">
      <c r="A95" t="str">
        <f>LEFT(INDEX(OTS!$A:$A,1+ROW($A28)/2))</f>
        <v>b</v>
      </c>
      <c r="B95">
        <f>IF(MOD(ROW($A28),2),-1,1)*REPLACE(INDEX(OTS!$A:$A,1+ROW($A28)/2),1,1,"")</f>
        <v>2</v>
      </c>
      <c r="C95" t="str">
        <f>LEFT(INDEX(OTS!$B:$B,1+ROW($A28)/2))</f>
        <v>B</v>
      </c>
      <c r="D95">
        <f>IF(MOD(ROW($A28),2),-1,1)*REPLACE(INDEX(OTS!$B:$B,1+ROW($A28)/2),1,1,"")</f>
        <v>1</v>
      </c>
      <c r="E95">
        <f>IFERROR(1/(1/INDEX(OTS!$C:$C,1+ROW($A28)/2)),"")</f>
        <v>7554</v>
      </c>
      <c r="F95">
        <f ca="1">IFERROR(1/(1/IF(MOD(ROW($A28),2),INDEX(OTS!$E:$E,1+ROW($A28)/2),INDEX(OTS!$D:$D,1+ROW($A28)/2))),"")</f>
        <v>8103</v>
      </c>
      <c r="G95">
        <f t="shared" ca="1" si="31"/>
        <v>549</v>
      </c>
      <c r="H95">
        <f t="shared" ca="1" si="29"/>
        <v>0.10000000000002274</v>
      </c>
      <c r="I95">
        <f t="shared" ca="1" si="32"/>
        <v>4.4000000000000004</v>
      </c>
      <c r="J95">
        <f t="shared" ca="1" si="30"/>
        <v>-4.2999999999999776</v>
      </c>
    </row>
    <row r="96" spans="1:10" ht="15" customHeight="1" x14ac:dyDescent="0.25">
      <c r="A96" t="str">
        <f>LEFT(INDEX(OTS!$A:$A,1+ROW($A29)/2))</f>
        <v>b</v>
      </c>
      <c r="B96">
        <f>IF(MOD(ROW($A29),2),-1,1)*REPLACE(INDEX(OTS!$A:$A,1+ROW($A29)/2),1,1,"")</f>
        <v>-2</v>
      </c>
      <c r="C96" t="str">
        <f>LEFT(INDEX(OTS!$B:$B,1+ROW($A29)/2))</f>
        <v>B</v>
      </c>
      <c r="D96">
        <f>IF(MOD(ROW($A29),2),-1,1)*REPLACE(INDEX(OTS!$B:$B,1+ROW($A29)/2),1,1,"")</f>
        <v>-1</v>
      </c>
      <c r="E96">
        <f>IFERROR(1/(1/INDEX(OTS!$C:$C,1+ROW($A29)/2)),"")</f>
        <v>7554</v>
      </c>
      <c r="F96">
        <f ca="1">IFERROR(1/(1/IF(MOD(ROW($A29),2),INDEX(OTS!$E:$E,1+ROW($A29)/2),INDEX(OTS!$D:$D,1+ROW($A29)/2))),"")</f>
        <v>8094</v>
      </c>
      <c r="G96">
        <f t="shared" ca="1" si="31"/>
        <v>540</v>
      </c>
      <c r="H96">
        <f t="shared" ca="1" si="29"/>
        <v>-8.8999999999999773</v>
      </c>
      <c r="I96">
        <f t="shared" ca="1" si="32"/>
        <v>-2.6</v>
      </c>
      <c r="J96">
        <f t="shared" ca="1" si="30"/>
        <v>-6.2999999999999776</v>
      </c>
    </row>
    <row r="97" spans="1:10" ht="15" customHeight="1" x14ac:dyDescent="0.25">
      <c r="A97" t="str">
        <f>LEFT(INDEX(OTS!$A:$A,1+ROW($A30)/2))</f>
        <v>b</v>
      </c>
      <c r="B97">
        <f>IF(MOD(ROW($A30),2),-1,1)*REPLACE(INDEX(OTS!$A:$A,1+ROW($A30)/2),1,1,"")</f>
        <v>3</v>
      </c>
      <c r="C97" t="str">
        <f>LEFT(INDEX(OTS!$B:$B,1+ROW($A30)/2))</f>
        <v>B</v>
      </c>
      <c r="D97">
        <f>IF(MOD(ROW($A30),2),-1,1)*REPLACE(INDEX(OTS!$B:$B,1+ROW($A30)/2),1,1,"")</f>
        <v>1</v>
      </c>
      <c r="E97">
        <f>IFERROR(1/(1/INDEX(OTS!$C:$C,1+ROW($A30)/2)),"")</f>
        <v>7406</v>
      </c>
      <c r="F97">
        <f ca="1">IFERROR(1/(1/IF(MOD(ROW($A30),2),INDEX(OTS!$E:$E,1+ROW($A30)/2),INDEX(OTS!$D:$D,1+ROW($A30)/2))),"")</f>
        <v>7965</v>
      </c>
      <c r="G97">
        <f t="shared" ca="1" si="31"/>
        <v>559</v>
      </c>
      <c r="H97">
        <f t="shared" ca="1" si="29"/>
        <v>10.100000000000023</v>
      </c>
      <c r="I97">
        <f t="shared" ca="1" si="32"/>
        <v>4.4000000000000004</v>
      </c>
      <c r="J97">
        <f t="shared" ca="1" si="30"/>
        <v>5.7000000000000224</v>
      </c>
    </row>
    <row r="98" spans="1:10" ht="15" customHeight="1" x14ac:dyDescent="0.25">
      <c r="A98" t="str">
        <f>LEFT(INDEX(OTS!$A:$A,1+ROW($A31)/2))</f>
        <v>b</v>
      </c>
      <c r="B98">
        <f>IF(MOD(ROW($A31),2),-1,1)*REPLACE(INDEX(OTS!$A:$A,1+ROW($A31)/2),1,1,"")</f>
        <v>-3</v>
      </c>
      <c r="C98" t="str">
        <f>LEFT(INDEX(OTS!$B:$B,1+ROW($A31)/2))</f>
        <v>B</v>
      </c>
      <c r="D98">
        <f>IF(MOD(ROW($A31),2),-1,1)*REPLACE(INDEX(OTS!$B:$B,1+ROW($A31)/2),1,1,"")</f>
        <v>-1</v>
      </c>
      <c r="E98">
        <f>IFERROR(1/(1/INDEX(OTS!$C:$C,1+ROW($A31)/2)),"")</f>
        <v>7406</v>
      </c>
      <c r="F98">
        <f ca="1">IFERROR(1/(1/IF(MOD(ROW($A31),2),INDEX(OTS!$E:$E,1+ROW($A31)/2),INDEX(OTS!$D:$D,1+ROW($A31)/2))),"")</f>
        <v>7947.0000000000009</v>
      </c>
      <c r="G98">
        <f t="shared" ca="1" si="31"/>
        <v>541</v>
      </c>
      <c r="H98">
        <f t="shared" ca="1" si="29"/>
        <v>-7.8999999999999773</v>
      </c>
      <c r="I98">
        <f t="shared" ca="1" si="32"/>
        <v>-2.6</v>
      </c>
      <c r="J98">
        <f t="shared" ca="1" si="30"/>
        <v>-5.2999999999999776</v>
      </c>
    </row>
    <row r="99" spans="1:10" ht="15" customHeight="1" x14ac:dyDescent="0.25">
      <c r="A99" t="str">
        <f>LEFT(INDEX(OTS!$A:$A,1+ROW($A32)/2))</f>
        <v>b</v>
      </c>
      <c r="B99">
        <f>IF(MOD(ROW($A32),2),-1,1)*REPLACE(INDEX(OTS!$A:$A,1+ROW($A32)/2),1,1,"")</f>
        <v>4</v>
      </c>
      <c r="C99" t="str">
        <f>LEFT(INDEX(OTS!$B:$B,1+ROW($A32)/2))</f>
        <v>B</v>
      </c>
      <c r="D99">
        <f>IF(MOD(ROW($A32),2),-1,1)*REPLACE(INDEX(OTS!$B:$B,1+ROW($A32)/2),1,1,"")</f>
        <v>1</v>
      </c>
      <c r="E99">
        <f>IFERROR(1/(1/INDEX(OTS!$C:$C,1+ROW($A32)/2)),"")</f>
        <v>7456.9999999999991</v>
      </c>
      <c r="F99">
        <f ca="1">IFERROR(1/(1/IF(MOD(ROW($A32),2),INDEX(OTS!$E:$E,1+ROW($A32)/2),INDEX(OTS!$D:$D,1+ROW($A32)/2))),"")</f>
        <v>8003</v>
      </c>
      <c r="G99">
        <f t="shared" ca="1" si="31"/>
        <v>546</v>
      </c>
      <c r="H99">
        <f t="shared" ca="1" si="29"/>
        <v>-2.8999999999999773</v>
      </c>
      <c r="I99">
        <f t="shared" ca="1" si="32"/>
        <v>4.4000000000000004</v>
      </c>
      <c r="J99">
        <f t="shared" ca="1" si="30"/>
        <v>-7.2999999999999776</v>
      </c>
    </row>
    <row r="100" spans="1:10" ht="15" customHeight="1" x14ac:dyDescent="0.25">
      <c r="A100" t="str">
        <f>LEFT(INDEX(OTS!$A:$A,1+ROW($A33)/2))</f>
        <v>b</v>
      </c>
      <c r="B100">
        <f>IF(MOD(ROW($A33),2),-1,1)*REPLACE(INDEX(OTS!$A:$A,1+ROW($A33)/2),1,1,"")</f>
        <v>-4</v>
      </c>
      <c r="C100" t="str">
        <f>LEFT(INDEX(OTS!$B:$B,1+ROW($A33)/2))</f>
        <v>B</v>
      </c>
      <c r="D100">
        <f>IF(MOD(ROW($A33),2),-1,1)*REPLACE(INDEX(OTS!$B:$B,1+ROW($A33)/2),1,1,"")</f>
        <v>-1</v>
      </c>
      <c r="E100">
        <f>IFERROR(1/(1/INDEX(OTS!$C:$C,1+ROW($A33)/2)),"")</f>
        <v>7456.9999999999991</v>
      </c>
      <c r="F100">
        <f ca="1">IFERROR(1/(1/IF(MOD(ROW($A33),2),INDEX(OTS!$E:$E,1+ROW($A33)/2),INDEX(OTS!$D:$D,1+ROW($A33)/2))),"")</f>
        <v>8014.9999999999991</v>
      </c>
      <c r="G100">
        <f t="shared" ca="1" si="31"/>
        <v>558</v>
      </c>
      <c r="H100">
        <f t="shared" ca="1" si="29"/>
        <v>9.1000000000000227</v>
      </c>
      <c r="I100">
        <f t="shared" ca="1" si="32"/>
        <v>-2.6</v>
      </c>
      <c r="J100">
        <f t="shared" ca="1" si="30"/>
        <v>11.700000000000022</v>
      </c>
    </row>
    <row r="101" spans="1:10" ht="15" customHeight="1" x14ac:dyDescent="0.25">
      <c r="A101" t="str">
        <f>LEFT(INDEX(OTS!$A:$A,1+ROW($A34)/2))</f>
        <v>b</v>
      </c>
      <c r="B101">
        <f>IF(MOD(ROW($A34),2),-1,1)*REPLACE(INDEX(OTS!$A:$A,1+ROW($A34)/2),1,1,"")</f>
        <v>5</v>
      </c>
      <c r="C101" t="str">
        <f>LEFT(INDEX(OTS!$B:$B,1+ROW($A34)/2))</f>
        <v>B</v>
      </c>
      <c r="D101">
        <f>IF(MOD(ROW($A34),2),-1,1)*REPLACE(INDEX(OTS!$B:$B,1+ROW($A34)/2),1,1,"")</f>
        <v>2</v>
      </c>
      <c r="E101">
        <f>IFERROR(1/(1/INDEX(OTS!$C:$C,1+ROW($A34)/2)),"")</f>
        <v>7503</v>
      </c>
      <c r="F101">
        <f ca="1">IFERROR(1/(1/IF(MOD(ROW($A34),2),INDEX(OTS!$E:$E,1+ROW($A34)/2),INDEX(OTS!$D:$D,1+ROW($A34)/2))),"")</f>
        <v>8061.0000000000009</v>
      </c>
      <c r="G101">
        <f t="shared" ca="1" si="31"/>
        <v>558</v>
      </c>
      <c r="H101">
        <f t="shared" ca="1" si="29"/>
        <v>9.1000000000000227</v>
      </c>
      <c r="I101">
        <f t="shared" ca="1" si="32"/>
        <v>-0.9</v>
      </c>
      <c r="J101">
        <f t="shared" ca="1" si="30"/>
        <v>10.000000000000023</v>
      </c>
    </row>
    <row r="102" spans="1:10" ht="15" customHeight="1" x14ac:dyDescent="0.25">
      <c r="A102" t="str">
        <f>LEFT(INDEX(OTS!$A:$A,1+ROW($A35)/2))</f>
        <v>b</v>
      </c>
      <c r="B102">
        <f>IF(MOD(ROW($A35),2),-1,1)*REPLACE(INDEX(OTS!$A:$A,1+ROW($A35)/2),1,1,"")</f>
        <v>-5</v>
      </c>
      <c r="C102" t="str">
        <f>LEFT(INDEX(OTS!$B:$B,1+ROW($A35)/2))</f>
        <v>B</v>
      </c>
      <c r="D102">
        <f>IF(MOD(ROW($A35),2),-1,1)*REPLACE(INDEX(OTS!$B:$B,1+ROW($A35)/2),1,1,"")</f>
        <v>-2</v>
      </c>
      <c r="E102">
        <f>IFERROR(1/(1/INDEX(OTS!$C:$C,1+ROW($A35)/2)),"")</f>
        <v>7503</v>
      </c>
      <c r="F102">
        <f ca="1">IFERROR(1/(1/IF(MOD(ROW($A35),2),INDEX(OTS!$E:$E,1+ROW($A35)/2),INDEX(OTS!$D:$D,1+ROW($A35)/2))),"")</f>
        <v>8055</v>
      </c>
      <c r="G102">
        <f t="shared" ca="1" si="31"/>
        <v>552</v>
      </c>
      <c r="H102">
        <f t="shared" ca="1" si="29"/>
        <v>3.1000000000000227</v>
      </c>
      <c r="I102">
        <f t="shared" ca="1" si="32"/>
        <v>4.4000000000000004</v>
      </c>
      <c r="J102">
        <f t="shared" ca="1" si="30"/>
        <v>-1.2999999999999776</v>
      </c>
    </row>
    <row r="103" spans="1:10" ht="15" customHeight="1" x14ac:dyDescent="0.25">
      <c r="A103" t="str">
        <f>LEFT(INDEX(OTS!$A:$A,1+ROW($A36)/2))</f>
        <v>b</v>
      </c>
      <c r="B103">
        <f>IF(MOD(ROW($A36),2),-1,1)*REPLACE(INDEX(OTS!$A:$A,1+ROW($A36)/2),1,1,"")</f>
        <v>6</v>
      </c>
      <c r="C103" t="str">
        <f>LEFT(INDEX(OTS!$B:$B,1+ROW($A36)/2))</f>
        <v>B</v>
      </c>
      <c r="D103">
        <f>IF(MOD(ROW($A36),2),-1,1)*REPLACE(INDEX(OTS!$B:$B,1+ROW($A36)/2),1,1,"")</f>
        <v>2</v>
      </c>
      <c r="E103">
        <f>IFERROR(1/(1/INDEX(OTS!$C:$C,1+ROW($A36)/2)),"")</f>
        <v>7454</v>
      </c>
      <c r="F103">
        <f ca="1">IFERROR(1/(1/IF(MOD(ROW($A36),2),INDEX(OTS!$E:$E,1+ROW($A36)/2),INDEX(OTS!$D:$D,1+ROW($A36)/2))),"")</f>
        <v>8001.9999999999991</v>
      </c>
      <c r="G103">
        <f t="shared" ca="1" si="31"/>
        <v>548</v>
      </c>
      <c r="H103">
        <f t="shared" ca="1" si="29"/>
        <v>-0.89999999999997726</v>
      </c>
      <c r="I103">
        <f t="shared" ca="1" si="32"/>
        <v>-0.9</v>
      </c>
      <c r="J103">
        <f t="shared" ca="1" si="30"/>
        <v>2.2759572004815709E-14</v>
      </c>
    </row>
    <row r="104" spans="1:10" ht="15" customHeight="1" x14ac:dyDescent="0.25">
      <c r="A104" t="str">
        <f>LEFT(INDEX(OTS!$A:$A,1+ROW($A37)/2))</f>
        <v>b</v>
      </c>
      <c r="B104">
        <f>IF(MOD(ROW($A37),2),-1,1)*REPLACE(INDEX(OTS!$A:$A,1+ROW($A37)/2),1,1,"")</f>
        <v>-6</v>
      </c>
      <c r="C104" t="str">
        <f>LEFT(INDEX(OTS!$B:$B,1+ROW($A37)/2))</f>
        <v>B</v>
      </c>
      <c r="D104">
        <f>IF(MOD(ROW($A37),2),-1,1)*REPLACE(INDEX(OTS!$B:$B,1+ROW($A37)/2),1,1,"")</f>
        <v>-2</v>
      </c>
      <c r="E104">
        <f>IFERROR(1/(1/INDEX(OTS!$C:$C,1+ROW($A37)/2)),"")</f>
        <v>7454</v>
      </c>
      <c r="F104">
        <f ca="1">IFERROR(1/(1/IF(MOD(ROW($A37),2),INDEX(OTS!$E:$E,1+ROW($A37)/2),INDEX(OTS!$D:$D,1+ROW($A37)/2))),"")</f>
        <v>8008</v>
      </c>
      <c r="G104">
        <f t="shared" ca="1" si="31"/>
        <v>554</v>
      </c>
      <c r="H104">
        <f t="shared" ca="1" si="29"/>
        <v>5.1000000000000227</v>
      </c>
      <c r="I104">
        <f t="shared" ca="1" si="32"/>
        <v>4.4000000000000004</v>
      </c>
      <c r="J104">
        <f t="shared" ca="1" si="30"/>
        <v>0.70000000000002238</v>
      </c>
    </row>
    <row r="105" spans="1:10" ht="15" customHeight="1" x14ac:dyDescent="0.25">
      <c r="A105" t="str">
        <f>LEFT(INDEX(OTS!$A:$A,1+ROW($A38)/2))</f>
        <v>b</v>
      </c>
      <c r="B105">
        <f>IF(MOD(ROW($A38),2),-1,1)*REPLACE(INDEX(OTS!$A:$A,1+ROW($A38)/2),1,1,"")</f>
        <v>7</v>
      </c>
      <c r="C105" t="str">
        <f>LEFT(INDEX(OTS!$B:$B,1+ROW($A38)/2))</f>
        <v>B</v>
      </c>
      <c r="D105">
        <f>IF(MOD(ROW($A38),2),-1,1)*REPLACE(INDEX(OTS!$B:$B,1+ROW($A38)/2),1,1,"")</f>
        <v>2</v>
      </c>
      <c r="E105">
        <f>IFERROR(1/(1/INDEX(OTS!$C:$C,1+ROW($A38)/2)),"")</f>
        <v>7306.0000000000009</v>
      </c>
      <c r="F105">
        <f ca="1">IFERROR(1/(1/IF(MOD(ROW($A38),2),INDEX(OTS!$E:$E,1+ROW($A38)/2),INDEX(OTS!$D:$D,1+ROW($A38)/2))),"")</f>
        <v>7847</v>
      </c>
      <c r="G105">
        <f t="shared" ca="1" si="31"/>
        <v>541</v>
      </c>
      <c r="H105">
        <f t="shared" ca="1" si="29"/>
        <v>-7.8999999999999773</v>
      </c>
      <c r="I105">
        <f t="shared" ca="1" si="32"/>
        <v>-0.9</v>
      </c>
      <c r="J105">
        <f t="shared" ca="1" si="30"/>
        <v>-6.9999999999999769</v>
      </c>
    </row>
    <row r="106" spans="1:10" ht="15" customHeight="1" x14ac:dyDescent="0.25">
      <c r="A106" t="str">
        <f>LEFT(INDEX(OTS!$A:$A,1+ROW($A39)/2))</f>
        <v>b</v>
      </c>
      <c r="B106">
        <f>IF(MOD(ROW($A39),2),-1,1)*REPLACE(INDEX(OTS!$A:$A,1+ROW($A39)/2),1,1,"")</f>
        <v>-7</v>
      </c>
      <c r="C106" t="str">
        <f>LEFT(INDEX(OTS!$B:$B,1+ROW($A39)/2))</f>
        <v>B</v>
      </c>
      <c r="D106">
        <f>IF(MOD(ROW($A39),2),-1,1)*REPLACE(INDEX(OTS!$B:$B,1+ROW($A39)/2),1,1,"")</f>
        <v>-2</v>
      </c>
      <c r="E106">
        <f>IFERROR(1/(1/INDEX(OTS!$C:$C,1+ROW($A39)/2)),"")</f>
        <v>7306.0000000000009</v>
      </c>
      <c r="F106">
        <f ca="1">IFERROR(1/(1/IF(MOD(ROW($A39),2),INDEX(OTS!$E:$E,1+ROW($A39)/2),INDEX(OTS!$D:$D,1+ROW($A39)/2))),"")</f>
        <v>7855</v>
      </c>
      <c r="G106">
        <f t="shared" ca="1" si="31"/>
        <v>549</v>
      </c>
      <c r="H106">
        <f t="shared" ca="1" si="29"/>
        <v>0.10000000000002274</v>
      </c>
      <c r="I106">
        <f t="shared" ca="1" si="32"/>
        <v>4.4000000000000004</v>
      </c>
      <c r="J106">
        <f t="shared" ca="1" si="30"/>
        <v>-4.2999999999999776</v>
      </c>
    </row>
    <row r="107" spans="1:10" ht="15" customHeight="1" x14ac:dyDescent="0.25">
      <c r="A107" t="str">
        <f>LEFT(INDEX(OTS!$A:$A,1+ROW($A40)/2))</f>
        <v>b</v>
      </c>
      <c r="B107">
        <f>IF(MOD(ROW($A40),2),-1,1)*REPLACE(INDEX(OTS!$A:$A,1+ROW($A40)/2),1,1,"")</f>
        <v>8</v>
      </c>
      <c r="C107" t="str">
        <f>LEFT(INDEX(OTS!$B:$B,1+ROW($A40)/2))</f>
        <v>B</v>
      </c>
      <c r="D107">
        <f>IF(MOD(ROW($A40),2),-1,1)*REPLACE(INDEX(OTS!$B:$B,1+ROW($A40)/2),1,1,"")</f>
        <v>2</v>
      </c>
      <c r="E107">
        <f>IFERROR(1/(1/INDEX(OTS!$C:$C,1+ROW($A40)/2)),"")</f>
        <v>7357</v>
      </c>
      <c r="F107">
        <f ca="1">IFERROR(1/(1/IF(MOD(ROW($A40),2),INDEX(OTS!$E:$E,1+ROW($A40)/2),INDEX(OTS!$D:$D,1+ROW($A40)/2))),"")</f>
        <v>7902</v>
      </c>
      <c r="G107">
        <f t="shared" ca="1" si="31"/>
        <v>545</v>
      </c>
      <c r="H107">
        <f t="shared" ca="1" si="29"/>
        <v>-3.8999999999999773</v>
      </c>
      <c r="I107">
        <f t="shared" ca="1" si="32"/>
        <v>-0.9</v>
      </c>
      <c r="J107">
        <f t="shared" ca="1" si="30"/>
        <v>-2.9999999999999774</v>
      </c>
    </row>
    <row r="108" spans="1:10" ht="15" customHeight="1" x14ac:dyDescent="0.25">
      <c r="A108" t="str">
        <f>LEFT(INDEX(OTS!$A:$A,1+ROW($A41)/2))</f>
        <v>b</v>
      </c>
      <c r="B108">
        <f>IF(MOD(ROW($A41),2),-1,1)*REPLACE(INDEX(OTS!$A:$A,1+ROW($A41)/2),1,1,"")</f>
        <v>-8</v>
      </c>
      <c r="C108" t="str">
        <f>LEFT(INDEX(OTS!$B:$B,1+ROW($A41)/2))</f>
        <v>B</v>
      </c>
      <c r="D108">
        <f>IF(MOD(ROW($A41),2),-1,1)*REPLACE(INDEX(OTS!$B:$B,1+ROW($A41)/2),1,1,"")</f>
        <v>-2</v>
      </c>
      <c r="E108">
        <f>IFERROR(1/(1/INDEX(OTS!$C:$C,1+ROW($A41)/2)),"")</f>
        <v>7357</v>
      </c>
      <c r="F108">
        <f ca="1">IFERROR(1/(1/IF(MOD(ROW($A41),2),INDEX(OTS!$E:$E,1+ROW($A41)/2),INDEX(OTS!$D:$D,1+ROW($A41)/2))),"")</f>
        <v>7915</v>
      </c>
      <c r="G108">
        <f t="shared" ca="1" si="31"/>
        <v>558</v>
      </c>
      <c r="H108">
        <f t="shared" ca="1" si="29"/>
        <v>9.1000000000000227</v>
      </c>
      <c r="I108">
        <f t="shared" ca="1" si="32"/>
        <v>4.4000000000000004</v>
      </c>
      <c r="J108">
        <f t="shared" ca="1" si="30"/>
        <v>4.7000000000000224</v>
      </c>
    </row>
    <row r="109" spans="1:10" ht="15" customHeight="1" x14ac:dyDescent="0.25">
      <c r="A109" t="str">
        <f>LEFT(INDEX(OTS!$A:$A,1+ROW($A42)/2))</f>
        <v>b</v>
      </c>
      <c r="B109">
        <f>IF(MOD(ROW($A42),2),-1,1)*REPLACE(INDEX(OTS!$A:$A,1+ROW($A42)/2),1,1,"")</f>
        <v>9</v>
      </c>
      <c r="C109" t="str">
        <f>LEFT(INDEX(OTS!$B:$B,1+ROW($A42)/2))</f>
        <v>B</v>
      </c>
      <c r="D109">
        <f>IF(MOD(ROW($A42),2),-1,1)*REPLACE(INDEX(OTS!$B:$B,1+ROW($A42)/2),1,1,"")</f>
        <v>3</v>
      </c>
      <c r="E109">
        <f>IFERROR(1/(1/INDEX(OTS!$C:$C,1+ROW($A42)/2)),"")</f>
        <v>7403.0000000000009</v>
      </c>
      <c r="F109">
        <f ca="1">IFERROR(1/(1/IF(MOD(ROW($A42),2),INDEX(OTS!$E:$E,1+ROW($A42)/2),INDEX(OTS!$D:$D,1+ROW($A42)/2))),"")</f>
        <v>7955</v>
      </c>
      <c r="G109">
        <f t="shared" ca="1" si="31"/>
        <v>552</v>
      </c>
      <c r="H109">
        <f t="shared" ca="1" si="29"/>
        <v>3.1000000000000227</v>
      </c>
      <c r="I109">
        <f t="shared" ca="1" si="32"/>
        <v>1.9</v>
      </c>
      <c r="J109">
        <f t="shared" ca="1" si="30"/>
        <v>1.2000000000000228</v>
      </c>
    </row>
    <row r="110" spans="1:10" ht="15" customHeight="1" x14ac:dyDescent="0.25">
      <c r="A110" t="str">
        <f>LEFT(INDEX(OTS!$A:$A,1+ROW($A43)/2))</f>
        <v>b</v>
      </c>
      <c r="B110">
        <f>IF(MOD(ROW($A43),2),-1,1)*REPLACE(INDEX(OTS!$A:$A,1+ROW($A43)/2),1,1,"")</f>
        <v>-9</v>
      </c>
      <c r="C110" t="str">
        <f>LEFT(INDEX(OTS!$B:$B,1+ROW($A43)/2))</f>
        <v>B</v>
      </c>
      <c r="D110">
        <f>IF(MOD(ROW($A43),2),-1,1)*REPLACE(INDEX(OTS!$B:$B,1+ROW($A43)/2),1,1,"")</f>
        <v>-3</v>
      </c>
      <c r="E110">
        <f>IFERROR(1/(1/INDEX(OTS!$C:$C,1+ROW($A43)/2)),"")</f>
        <v>7403.0000000000009</v>
      </c>
      <c r="F110">
        <f ca="1">IFERROR(1/(1/IF(MOD(ROW($A43),2),INDEX(OTS!$E:$E,1+ROW($A43)/2),INDEX(OTS!$D:$D,1+ROW($A43)/2))),"")</f>
        <v>7955</v>
      </c>
      <c r="G110">
        <f t="shared" ca="1" si="31"/>
        <v>552</v>
      </c>
      <c r="H110">
        <f t="shared" ca="1" si="29"/>
        <v>3.1000000000000227</v>
      </c>
      <c r="I110">
        <f t="shared" ca="1" si="32"/>
        <v>1.4</v>
      </c>
      <c r="J110">
        <f t="shared" ca="1" si="30"/>
        <v>1.7000000000000228</v>
      </c>
    </row>
    <row r="111" spans="1:10" ht="15" customHeight="1" x14ac:dyDescent="0.25">
      <c r="A111" t="str">
        <f>LEFT(INDEX(OTS!$A:$A,1+ROW($A44)/2))</f>
        <v>b</v>
      </c>
      <c r="B111">
        <f>IF(MOD(ROW($A44),2),-1,1)*REPLACE(INDEX(OTS!$A:$A,1+ROW($A44)/2),1,1,"")</f>
        <v>10</v>
      </c>
      <c r="C111" t="str">
        <f>LEFT(INDEX(OTS!$B:$B,1+ROW($A44)/2))</f>
        <v>B</v>
      </c>
      <c r="D111">
        <f>IF(MOD(ROW($A44),2),-1,1)*REPLACE(INDEX(OTS!$B:$B,1+ROW($A44)/2),1,1,"")</f>
        <v>3</v>
      </c>
      <c r="E111">
        <f>IFERROR(1/(1/INDEX(OTS!$C:$C,1+ROW($A44)/2)),"")</f>
        <v>7354</v>
      </c>
      <c r="F111">
        <f ca="1">IFERROR(1/(1/IF(MOD(ROW($A44),2),INDEX(OTS!$E:$E,1+ROW($A44)/2),INDEX(OTS!$D:$D,1+ROW($A44)/2))),"")</f>
        <v>7907.0000000000009</v>
      </c>
      <c r="G111">
        <f t="shared" ca="1" si="31"/>
        <v>553</v>
      </c>
      <c r="H111">
        <f t="shared" ca="1" si="29"/>
        <v>4.1000000000000227</v>
      </c>
      <c r="I111">
        <f t="shared" ca="1" si="32"/>
        <v>1.9</v>
      </c>
      <c r="J111">
        <f t="shared" ca="1" si="30"/>
        <v>2.2000000000000228</v>
      </c>
    </row>
    <row r="112" spans="1:10" ht="15" customHeight="1" x14ac:dyDescent="0.25">
      <c r="A112" t="str">
        <f>LEFT(INDEX(OTS!$A:$A,1+ROW($A45)/2))</f>
        <v>b</v>
      </c>
      <c r="B112">
        <f>IF(MOD(ROW($A45),2),-1,1)*REPLACE(INDEX(OTS!$A:$A,1+ROW($A45)/2),1,1,"")</f>
        <v>-10</v>
      </c>
      <c r="C112" t="str">
        <f>LEFT(INDEX(OTS!$B:$B,1+ROW($A45)/2))</f>
        <v>B</v>
      </c>
      <c r="D112">
        <f>IF(MOD(ROW($A45),2),-1,1)*REPLACE(INDEX(OTS!$B:$B,1+ROW($A45)/2),1,1,"")</f>
        <v>-3</v>
      </c>
      <c r="E112">
        <f>IFERROR(1/(1/INDEX(OTS!$C:$C,1+ROW($A45)/2)),"")</f>
        <v>7354</v>
      </c>
      <c r="F112">
        <f ca="1">IFERROR(1/(1/IF(MOD(ROW($A45),2),INDEX(OTS!$E:$E,1+ROW($A45)/2),INDEX(OTS!$D:$D,1+ROW($A45)/2))),"")</f>
        <v>7904</v>
      </c>
      <c r="G112">
        <f t="shared" ca="1" si="31"/>
        <v>550</v>
      </c>
      <c r="H112">
        <f t="shared" ca="1" si="29"/>
        <v>1.1000000000000227</v>
      </c>
      <c r="I112">
        <f t="shared" ca="1" si="32"/>
        <v>1.4</v>
      </c>
      <c r="J112">
        <f t="shared" ca="1" si="30"/>
        <v>-0.29999999999997717</v>
      </c>
    </row>
    <row r="113" spans="1:10" ht="15" customHeight="1" x14ac:dyDescent="0.25">
      <c r="A113" t="str">
        <f>LEFT(INDEX(OTS!$A:$A,1+ROW($A46)/2))</f>
        <v>b</v>
      </c>
      <c r="B113">
        <f>IF(MOD(ROW($A46),2),-1,1)*REPLACE(INDEX(OTS!$A:$A,1+ROW($A46)/2),1,1,"")</f>
        <v>11</v>
      </c>
      <c r="C113" t="str">
        <f>LEFT(INDEX(OTS!$B:$B,1+ROW($A46)/2))</f>
        <v>B</v>
      </c>
      <c r="D113">
        <f>IF(MOD(ROW($A46),2),-1,1)*REPLACE(INDEX(OTS!$B:$B,1+ROW($A46)/2),1,1,"")</f>
        <v>3</v>
      </c>
      <c r="E113">
        <f>IFERROR(1/(1/INDEX(OTS!$C:$C,1+ROW($A46)/2)),"")</f>
        <v>7205.9999999999991</v>
      </c>
      <c r="F113">
        <f ca="1">IFERROR(1/(1/IF(MOD(ROW($A46),2),INDEX(OTS!$E:$E,1+ROW($A46)/2),INDEX(OTS!$D:$D,1+ROW($A46)/2))),"")</f>
        <v>7762</v>
      </c>
      <c r="G113">
        <f t="shared" ca="1" si="31"/>
        <v>556</v>
      </c>
      <c r="H113">
        <f t="shared" ca="1" si="29"/>
        <v>7.1000000000000227</v>
      </c>
      <c r="I113">
        <f t="shared" ca="1" si="32"/>
        <v>1.9</v>
      </c>
      <c r="J113">
        <f t="shared" ca="1" si="30"/>
        <v>5.2000000000000224</v>
      </c>
    </row>
    <row r="114" spans="1:10" ht="15" customHeight="1" x14ac:dyDescent="0.25">
      <c r="A114" t="str">
        <f>LEFT(INDEX(OTS!$A:$A,1+ROW($A47)/2))</f>
        <v>b</v>
      </c>
      <c r="B114">
        <f>IF(MOD(ROW($A47),2),-1,1)*REPLACE(INDEX(OTS!$A:$A,1+ROW($A47)/2),1,1,"")</f>
        <v>-11</v>
      </c>
      <c r="C114" t="str">
        <f>LEFT(INDEX(OTS!$B:$B,1+ROW($A47)/2))</f>
        <v>B</v>
      </c>
      <c r="D114">
        <f>IF(MOD(ROW($A47),2),-1,1)*REPLACE(INDEX(OTS!$B:$B,1+ROW($A47)/2),1,1,"")</f>
        <v>-3</v>
      </c>
      <c r="E114">
        <f>IFERROR(1/(1/INDEX(OTS!$C:$C,1+ROW($A47)/2)),"")</f>
        <v>7205.9999999999991</v>
      </c>
      <c r="F114">
        <f ca="1">IFERROR(1/(1/IF(MOD(ROW($A47),2),INDEX(OTS!$E:$E,1+ROW($A47)/2),INDEX(OTS!$D:$D,1+ROW($A47)/2))),"")</f>
        <v>7760</v>
      </c>
      <c r="G114">
        <f t="shared" ca="1" si="31"/>
        <v>554</v>
      </c>
      <c r="H114">
        <f t="shared" ca="1" si="29"/>
        <v>5.1000000000000227</v>
      </c>
      <c r="I114">
        <f t="shared" ca="1" si="32"/>
        <v>1.4</v>
      </c>
      <c r="J114">
        <f t="shared" ca="1" si="30"/>
        <v>3.7000000000000228</v>
      </c>
    </row>
    <row r="115" spans="1:10" ht="15" customHeight="1" x14ac:dyDescent="0.25">
      <c r="A115" t="str">
        <f>LEFT(INDEX(OTS!$A:$A,1+ROW($A48)/2))</f>
        <v>b</v>
      </c>
      <c r="B115">
        <f>IF(MOD(ROW($A48),2),-1,1)*REPLACE(INDEX(OTS!$A:$A,1+ROW($A48)/2),1,1,"")</f>
        <v>12</v>
      </c>
      <c r="C115" t="str">
        <f>LEFT(INDEX(OTS!$B:$B,1+ROW($A48)/2))</f>
        <v>B</v>
      </c>
      <c r="D115">
        <f>IF(MOD(ROW($A48),2),-1,1)*REPLACE(INDEX(OTS!$B:$B,1+ROW($A48)/2),1,1,"")</f>
        <v>3</v>
      </c>
      <c r="E115">
        <f>IFERROR(1/(1/INDEX(OTS!$C:$C,1+ROW($A48)/2)),"")</f>
        <v>7256.9999999999991</v>
      </c>
      <c r="F115">
        <f ca="1">IFERROR(1/(1/IF(MOD(ROW($A48),2),INDEX(OTS!$E:$E,1+ROW($A48)/2),INDEX(OTS!$D:$D,1+ROW($A48)/2))),"")</f>
        <v>7798.9999999999991</v>
      </c>
      <c r="G115">
        <f t="shared" ca="1" si="31"/>
        <v>542</v>
      </c>
      <c r="H115">
        <f t="shared" ref="H115:H178" ca="1" si="33">IFERROR($G115-$H$65,"")</f>
        <v>-6.8999999999999773</v>
      </c>
      <c r="I115">
        <f t="shared" ca="1" si="32"/>
        <v>1.9</v>
      </c>
      <c r="J115">
        <f t="shared" ca="1" si="30"/>
        <v>-8.7999999999999776</v>
      </c>
    </row>
    <row r="116" spans="1:10" ht="15" customHeight="1" x14ac:dyDescent="0.25">
      <c r="A116" t="str">
        <f>LEFT(INDEX(OTS!$A:$A,1+ROW($A49)/2))</f>
        <v>b</v>
      </c>
      <c r="B116">
        <f>IF(MOD(ROW($A49),2),-1,1)*REPLACE(INDEX(OTS!$A:$A,1+ROW($A49)/2),1,1,"")</f>
        <v>-12</v>
      </c>
      <c r="C116" t="str">
        <f>LEFT(INDEX(OTS!$B:$B,1+ROW($A49)/2))</f>
        <v>B</v>
      </c>
      <c r="D116">
        <f>IF(MOD(ROW($A49),2),-1,1)*REPLACE(INDEX(OTS!$B:$B,1+ROW($A49)/2),1,1,"")</f>
        <v>-3</v>
      </c>
      <c r="E116">
        <f>IFERROR(1/(1/INDEX(OTS!$C:$C,1+ROW($A49)/2)),"")</f>
        <v>7256.9999999999991</v>
      </c>
      <c r="F116">
        <f ca="1">IFERROR(1/(1/IF(MOD(ROW($A49),2),INDEX(OTS!$E:$E,1+ROW($A49)/2),INDEX(OTS!$D:$D,1+ROW($A49)/2))),"")</f>
        <v>7802</v>
      </c>
      <c r="G116">
        <f t="shared" ca="1" si="31"/>
        <v>545</v>
      </c>
      <c r="H116">
        <f t="shared" ca="1" si="33"/>
        <v>-3.8999999999999773</v>
      </c>
      <c r="I116">
        <f t="shared" ca="1" si="32"/>
        <v>1.4</v>
      </c>
      <c r="J116">
        <f t="shared" ca="1" si="30"/>
        <v>-5.2999999999999776</v>
      </c>
    </row>
    <row r="117" spans="1:10" ht="15" customHeight="1" x14ac:dyDescent="0.25">
      <c r="A117" t="str">
        <f>LEFT(INDEX(OTS!$A:$A,1+ROW($A50)/2))</f>
        <v>c</v>
      </c>
      <c r="B117">
        <f>IF(MOD(ROW($A50),2),-1,1)*REPLACE(INDEX(OTS!$A:$A,1+ROW($A50)/2),1,1,"")</f>
        <v>1</v>
      </c>
      <c r="C117" t="str">
        <f>LEFT(INDEX(OTS!$B:$B,1+ROW($A50)/2))</f>
        <v>C</v>
      </c>
      <c r="D117">
        <f>IF(MOD(ROW($A50),2),-1,1)*REPLACE(INDEX(OTS!$B:$B,1+ROW($A50)/2),1,1,"")</f>
        <v>1</v>
      </c>
      <c r="E117">
        <f>IFERROR(1/(1/INDEX(OTS!$C:$C,1+ROW($A50)/2)),"")</f>
        <v>7632.9999999999991</v>
      </c>
      <c r="F117">
        <f ca="1">IFERROR(1/(1/IF(MOD(ROW($A50),2),INDEX(OTS!$E:$E,1+ROW($A50)/2),INDEX(OTS!$D:$D,1+ROW($A50)/2))),"")</f>
        <v>8189</v>
      </c>
      <c r="G117">
        <f t="shared" ca="1" si="31"/>
        <v>556</v>
      </c>
      <c r="H117">
        <f t="shared" ca="1" si="33"/>
        <v>7.1000000000000227</v>
      </c>
      <c r="I117">
        <f t="shared" ca="1" si="32"/>
        <v>0.4</v>
      </c>
      <c r="J117">
        <f t="shared" ca="1" si="30"/>
        <v>6.7000000000000224</v>
      </c>
    </row>
    <row r="118" spans="1:10" ht="15" customHeight="1" x14ac:dyDescent="0.25">
      <c r="A118" t="str">
        <f>LEFT(INDEX(OTS!$A:$A,1+ROW($A51)/2))</f>
        <v>c</v>
      </c>
      <c r="B118">
        <f>IF(MOD(ROW($A51),2),-1,1)*REPLACE(INDEX(OTS!$A:$A,1+ROW($A51)/2),1,1,"")</f>
        <v>-1</v>
      </c>
      <c r="C118" t="str">
        <f>LEFT(INDEX(OTS!$B:$B,1+ROW($A51)/2))</f>
        <v>C</v>
      </c>
      <c r="D118">
        <f>IF(MOD(ROW($A51),2),-1,1)*REPLACE(INDEX(OTS!$B:$B,1+ROW($A51)/2),1,1,"")</f>
        <v>-1</v>
      </c>
      <c r="E118">
        <f>IFERROR(1/(1/INDEX(OTS!$C:$C,1+ROW($A51)/2)),"")</f>
        <v>7632.9999999999991</v>
      </c>
      <c r="F118">
        <f ca="1">IFERROR(1/(1/IF(MOD(ROW($A51),2),INDEX(OTS!$E:$E,1+ROW($A51)/2),INDEX(OTS!$D:$D,1+ROW($A51)/2))),"")</f>
        <v>8178</v>
      </c>
      <c r="G118">
        <f t="shared" ca="1" si="31"/>
        <v>545</v>
      </c>
      <c r="H118">
        <f t="shared" ca="1" si="33"/>
        <v>-3.8999999999999773</v>
      </c>
      <c r="I118">
        <f t="shared" ca="1" si="32"/>
        <v>3.4</v>
      </c>
      <c r="J118">
        <f t="shared" ca="1" si="30"/>
        <v>-7.2999999999999776</v>
      </c>
    </row>
    <row r="119" spans="1:10" ht="15" customHeight="1" x14ac:dyDescent="0.25">
      <c r="A119" t="str">
        <f>LEFT(INDEX(OTS!$A:$A,1+ROW($A52)/2))</f>
        <v>c</v>
      </c>
      <c r="B119">
        <f>IF(MOD(ROW($A52),2),-1,1)*REPLACE(INDEX(OTS!$A:$A,1+ROW($A52)/2),1,1,"")</f>
        <v>2</v>
      </c>
      <c r="C119" t="str">
        <f>LEFT(INDEX(OTS!$B:$B,1+ROW($A52)/2))</f>
        <v>C</v>
      </c>
      <c r="D119">
        <f>IF(MOD(ROW($A52),2),-1,1)*REPLACE(INDEX(OTS!$B:$B,1+ROW($A52)/2),1,1,"")</f>
        <v>1</v>
      </c>
      <c r="E119">
        <f>IFERROR(1/(1/INDEX(OTS!$C:$C,1+ROW($A52)/2)),"")</f>
        <v>7584.0000000000009</v>
      </c>
      <c r="F119">
        <f ca="1">IFERROR(1/(1/IF(MOD(ROW($A52),2),INDEX(OTS!$E:$E,1+ROW($A52)/2),INDEX(OTS!$D:$D,1+ROW($A52)/2))),"")</f>
        <v>8125</v>
      </c>
      <c r="G119">
        <f t="shared" ca="1" si="31"/>
        <v>541</v>
      </c>
      <c r="H119">
        <f t="shared" ca="1" si="33"/>
        <v>-7.8999999999999773</v>
      </c>
      <c r="I119">
        <f t="shared" ca="1" si="32"/>
        <v>0.4</v>
      </c>
      <c r="J119">
        <f t="shared" ca="1" si="30"/>
        <v>-8.2999999999999776</v>
      </c>
    </row>
    <row r="120" spans="1:10" ht="15" customHeight="1" x14ac:dyDescent="0.25">
      <c r="A120" t="str">
        <f>LEFT(INDEX(OTS!$A:$A,1+ROW($A53)/2))</f>
        <v>c</v>
      </c>
      <c r="B120">
        <f>IF(MOD(ROW($A53),2),-1,1)*REPLACE(INDEX(OTS!$A:$A,1+ROW($A53)/2),1,1,"")</f>
        <v>-2</v>
      </c>
      <c r="C120" t="str">
        <f>LEFT(INDEX(OTS!$B:$B,1+ROW($A53)/2))</f>
        <v>C</v>
      </c>
      <c r="D120">
        <f>IF(MOD(ROW($A53),2),-1,1)*REPLACE(INDEX(OTS!$B:$B,1+ROW($A53)/2),1,1,"")</f>
        <v>-1</v>
      </c>
      <c r="E120">
        <f>IFERROR(1/(1/INDEX(OTS!$C:$C,1+ROW($A53)/2)),"")</f>
        <v>7584.0000000000009</v>
      </c>
      <c r="F120">
        <f ca="1">IFERROR(1/(1/IF(MOD(ROW($A53),2),INDEX(OTS!$E:$E,1+ROW($A53)/2),INDEX(OTS!$D:$D,1+ROW($A53)/2))),"")</f>
        <v>8144.0000000000009</v>
      </c>
      <c r="G120">
        <f t="shared" ca="1" si="31"/>
        <v>560</v>
      </c>
      <c r="H120">
        <f t="shared" ca="1" si="33"/>
        <v>11.100000000000023</v>
      </c>
      <c r="I120">
        <f t="shared" ca="1" si="32"/>
        <v>3.4</v>
      </c>
      <c r="J120">
        <f t="shared" ca="1" si="30"/>
        <v>7.7000000000000224</v>
      </c>
    </row>
    <row r="121" spans="1:10" ht="15" customHeight="1" x14ac:dyDescent="0.25">
      <c r="A121" t="str">
        <f>LEFT(INDEX(OTS!$A:$A,1+ROW($A54)/2))</f>
        <v>c</v>
      </c>
      <c r="B121">
        <f>IF(MOD(ROW($A54),2),-1,1)*REPLACE(INDEX(OTS!$A:$A,1+ROW($A54)/2),1,1,"")</f>
        <v>3</v>
      </c>
      <c r="C121" t="str">
        <f>LEFT(INDEX(OTS!$B:$B,1+ROW($A54)/2))</f>
        <v>C</v>
      </c>
      <c r="D121">
        <f>IF(MOD(ROW($A54),2),-1,1)*REPLACE(INDEX(OTS!$B:$B,1+ROW($A54)/2),1,1,"")</f>
        <v>1</v>
      </c>
      <c r="E121">
        <f>IFERROR(1/(1/INDEX(OTS!$C:$C,1+ROW($A54)/2)),"")</f>
        <v>7436.0000000000009</v>
      </c>
      <c r="F121">
        <f ca="1">IFERROR(1/(1/IF(MOD(ROW($A54),2),INDEX(OTS!$E:$E,1+ROW($A54)/2),INDEX(OTS!$D:$D,1+ROW($A54)/2))),"")</f>
        <v>7987</v>
      </c>
      <c r="G121">
        <f t="shared" ca="1" si="31"/>
        <v>551</v>
      </c>
      <c r="H121">
        <f t="shared" ca="1" si="33"/>
        <v>2.1000000000000227</v>
      </c>
      <c r="I121">
        <f t="shared" ca="1" si="32"/>
        <v>0.4</v>
      </c>
      <c r="J121">
        <f t="shared" ca="1" si="30"/>
        <v>1.7000000000000228</v>
      </c>
    </row>
    <row r="122" spans="1:10" ht="15" customHeight="1" x14ac:dyDescent="0.25">
      <c r="A122" t="str">
        <f>LEFT(INDEX(OTS!$A:$A,1+ROW($A55)/2))</f>
        <v>c</v>
      </c>
      <c r="B122">
        <f>IF(MOD(ROW($A55),2),-1,1)*REPLACE(INDEX(OTS!$A:$A,1+ROW($A55)/2),1,1,"")</f>
        <v>-3</v>
      </c>
      <c r="C122" t="str">
        <f>LEFT(INDEX(OTS!$B:$B,1+ROW($A55)/2))</f>
        <v>C</v>
      </c>
      <c r="D122">
        <f>IF(MOD(ROW($A55),2),-1,1)*REPLACE(INDEX(OTS!$B:$B,1+ROW($A55)/2),1,1,"")</f>
        <v>-1</v>
      </c>
      <c r="E122">
        <f>IFERROR(1/(1/INDEX(OTS!$C:$C,1+ROW($A55)/2)),"")</f>
        <v>7436.0000000000009</v>
      </c>
      <c r="F122">
        <f ca="1">IFERROR(1/(1/IF(MOD(ROW($A55),2),INDEX(OTS!$E:$E,1+ROW($A55)/2),INDEX(OTS!$D:$D,1+ROW($A55)/2))),"")</f>
        <v>7981</v>
      </c>
      <c r="G122">
        <f t="shared" ca="1" si="31"/>
        <v>545</v>
      </c>
      <c r="H122">
        <f t="shared" ca="1" si="33"/>
        <v>-3.8999999999999773</v>
      </c>
      <c r="I122">
        <f t="shared" ca="1" si="32"/>
        <v>3.4</v>
      </c>
      <c r="J122">
        <f t="shared" ca="1" si="30"/>
        <v>-7.2999999999999776</v>
      </c>
    </row>
    <row r="123" spans="1:10" ht="15" customHeight="1" x14ac:dyDescent="0.25">
      <c r="A123" t="str">
        <f>LEFT(INDEX(OTS!$A:$A,1+ROW($A56)/2))</f>
        <v>c</v>
      </c>
      <c r="B123">
        <f>IF(MOD(ROW($A56),2),-1,1)*REPLACE(INDEX(OTS!$A:$A,1+ROW($A56)/2),1,1,"")</f>
        <v>4</v>
      </c>
      <c r="C123" t="str">
        <f>LEFT(INDEX(OTS!$B:$B,1+ROW($A56)/2))</f>
        <v>C</v>
      </c>
      <c r="D123">
        <f>IF(MOD(ROW($A56),2),-1,1)*REPLACE(INDEX(OTS!$B:$B,1+ROW($A56)/2),1,1,"")</f>
        <v>1</v>
      </c>
      <c r="E123">
        <f>IFERROR(1/(1/INDEX(OTS!$C:$C,1+ROW($A56)/2)),"")</f>
        <v>7487.0000000000009</v>
      </c>
      <c r="F123">
        <f ca="1">IFERROR(1/(1/IF(MOD(ROW($A56),2),INDEX(OTS!$E:$E,1+ROW($A56)/2),INDEX(OTS!$D:$D,1+ROW($A56)/2))),"")</f>
        <v>8036</v>
      </c>
      <c r="G123">
        <f t="shared" ca="1" si="31"/>
        <v>549</v>
      </c>
      <c r="H123">
        <f t="shared" ca="1" si="33"/>
        <v>0.10000000000002274</v>
      </c>
      <c r="I123">
        <f t="shared" ca="1" si="32"/>
        <v>0.4</v>
      </c>
      <c r="J123">
        <f t="shared" ca="1" si="30"/>
        <v>-0.29999999999997728</v>
      </c>
    </row>
    <row r="124" spans="1:10" ht="15" customHeight="1" x14ac:dyDescent="0.25">
      <c r="A124" t="str">
        <f>LEFT(INDEX(OTS!$A:$A,1+ROW($A57)/2))</f>
        <v>c</v>
      </c>
      <c r="B124">
        <f>IF(MOD(ROW($A57),2),-1,1)*REPLACE(INDEX(OTS!$A:$A,1+ROW($A57)/2),1,1,"")</f>
        <v>-4</v>
      </c>
      <c r="C124" t="str">
        <f>LEFT(INDEX(OTS!$B:$B,1+ROW($A57)/2))</f>
        <v>C</v>
      </c>
      <c r="D124">
        <f>IF(MOD(ROW($A57),2),-1,1)*REPLACE(INDEX(OTS!$B:$B,1+ROW($A57)/2),1,1,"")</f>
        <v>-1</v>
      </c>
      <c r="E124">
        <f>IFERROR(1/(1/INDEX(OTS!$C:$C,1+ROW($A57)/2)),"")</f>
        <v>7487.0000000000009</v>
      </c>
      <c r="F124">
        <f ca="1">IFERROR(1/(1/IF(MOD(ROW($A57),2),INDEX(OTS!$E:$E,1+ROW($A57)/2),INDEX(OTS!$D:$D,1+ROW($A57)/2))),"")</f>
        <v>8046.0000000000009</v>
      </c>
      <c r="G124">
        <f t="shared" ca="1" si="31"/>
        <v>559</v>
      </c>
      <c r="H124">
        <f t="shared" ca="1" si="33"/>
        <v>10.100000000000023</v>
      </c>
      <c r="I124">
        <f t="shared" ca="1" si="32"/>
        <v>3.4</v>
      </c>
      <c r="J124">
        <f t="shared" ca="1" si="30"/>
        <v>6.7000000000000224</v>
      </c>
    </row>
    <row r="125" spans="1:10" ht="15" customHeight="1" x14ac:dyDescent="0.25">
      <c r="A125" t="str">
        <f>LEFT(INDEX(OTS!$A:$A,1+ROW($A58)/2))</f>
        <v>c</v>
      </c>
      <c r="B125">
        <f>IF(MOD(ROW($A58),2),-1,1)*REPLACE(INDEX(OTS!$A:$A,1+ROW($A58)/2),1,1,"")</f>
        <v>5</v>
      </c>
      <c r="C125" t="str">
        <f>LEFT(INDEX(OTS!$B:$B,1+ROW($A58)/2))</f>
        <v>C</v>
      </c>
      <c r="D125">
        <f>IF(MOD(ROW($A58),2),-1,1)*REPLACE(INDEX(OTS!$B:$B,1+ROW($A58)/2),1,1,"")</f>
        <v>2</v>
      </c>
      <c r="E125">
        <f>IFERROR(1/(1/INDEX(OTS!$C:$C,1+ROW($A58)/2)),"")</f>
        <v>7533</v>
      </c>
      <c r="F125">
        <f ca="1">IFERROR(1/(1/IF(MOD(ROW($A58),2),INDEX(OTS!$E:$E,1+ROW($A58)/2),INDEX(OTS!$D:$D,1+ROW($A58)/2))),"")</f>
        <v>8090.9999999999991</v>
      </c>
      <c r="G125">
        <f t="shared" ca="1" si="31"/>
        <v>558</v>
      </c>
      <c r="H125">
        <f t="shared" ca="1" si="33"/>
        <v>9.1000000000000227</v>
      </c>
      <c r="I125">
        <f t="shared" ca="1" si="32"/>
        <v>1.6</v>
      </c>
      <c r="J125">
        <f t="shared" ca="1" si="30"/>
        <v>7.5000000000000231</v>
      </c>
    </row>
    <row r="126" spans="1:10" ht="15" customHeight="1" x14ac:dyDescent="0.25">
      <c r="A126" t="str">
        <f>LEFT(INDEX(OTS!$A:$A,1+ROW($A59)/2))</f>
        <v>c</v>
      </c>
      <c r="B126">
        <f>IF(MOD(ROW($A59),2),-1,1)*REPLACE(INDEX(OTS!$A:$A,1+ROW($A59)/2),1,1,"")</f>
        <v>-5</v>
      </c>
      <c r="C126" t="str">
        <f>LEFT(INDEX(OTS!$B:$B,1+ROW($A59)/2))</f>
        <v>C</v>
      </c>
      <c r="D126">
        <f>IF(MOD(ROW($A59),2),-1,1)*REPLACE(INDEX(OTS!$B:$B,1+ROW($A59)/2),1,1,"")</f>
        <v>-2</v>
      </c>
      <c r="E126">
        <f>IFERROR(1/(1/INDEX(OTS!$C:$C,1+ROW($A59)/2)),"")</f>
        <v>7533</v>
      </c>
      <c r="F126">
        <f ca="1">IFERROR(1/(1/IF(MOD(ROW($A59),2),INDEX(OTS!$E:$E,1+ROW($A59)/2),INDEX(OTS!$D:$D,1+ROW($A59)/2))),"")</f>
        <v>8083</v>
      </c>
      <c r="G126">
        <f t="shared" ca="1" si="31"/>
        <v>550</v>
      </c>
      <c r="H126">
        <f t="shared" ca="1" si="33"/>
        <v>1.1000000000000227</v>
      </c>
      <c r="I126">
        <f t="shared" ca="1" si="32"/>
        <v>-3.9</v>
      </c>
      <c r="J126">
        <f t="shared" ca="1" si="30"/>
        <v>5.0000000000000231</v>
      </c>
    </row>
    <row r="127" spans="1:10" ht="15" customHeight="1" x14ac:dyDescent="0.25">
      <c r="A127" t="str">
        <f>LEFT(INDEX(OTS!$A:$A,1+ROW($A60)/2))</f>
        <v>c</v>
      </c>
      <c r="B127">
        <f>IF(MOD(ROW($A60),2),-1,1)*REPLACE(INDEX(OTS!$A:$A,1+ROW($A60)/2),1,1,"")</f>
        <v>6</v>
      </c>
      <c r="C127" t="str">
        <f>LEFT(INDEX(OTS!$B:$B,1+ROW($A60)/2))</f>
        <v>C</v>
      </c>
      <c r="D127">
        <f>IF(MOD(ROW($A60),2),-1,1)*REPLACE(INDEX(OTS!$B:$B,1+ROW($A60)/2),1,1,"")</f>
        <v>2</v>
      </c>
      <c r="E127">
        <f>IFERROR(1/(1/INDEX(OTS!$C:$C,1+ROW($A60)/2)),"")</f>
        <v>7484.0000000000009</v>
      </c>
      <c r="F127">
        <f ca="1">IFERROR(1/(1/IF(MOD(ROW($A60),2),INDEX(OTS!$E:$E,1+ROW($A60)/2),INDEX(OTS!$D:$D,1+ROW($A60)/2))),"")</f>
        <v>8029</v>
      </c>
      <c r="G127">
        <f t="shared" ca="1" si="31"/>
        <v>545</v>
      </c>
      <c r="H127">
        <f t="shared" ca="1" si="33"/>
        <v>-3.8999999999999773</v>
      </c>
      <c r="I127">
        <f t="shared" ca="1" si="32"/>
        <v>1.6</v>
      </c>
      <c r="J127">
        <f t="shared" ca="1" si="30"/>
        <v>-5.4999999999999769</v>
      </c>
    </row>
    <row r="128" spans="1:10" ht="15" customHeight="1" x14ac:dyDescent="0.25">
      <c r="A128" t="str">
        <f>LEFT(INDEX(OTS!$A:$A,1+ROW($A61)/2))</f>
        <v>c</v>
      </c>
      <c r="B128">
        <f>IF(MOD(ROW($A61),2),-1,1)*REPLACE(INDEX(OTS!$A:$A,1+ROW($A61)/2),1,1,"")</f>
        <v>-6</v>
      </c>
      <c r="C128" t="str">
        <f>LEFT(INDEX(OTS!$B:$B,1+ROW($A61)/2))</f>
        <v>C</v>
      </c>
      <c r="D128">
        <f>IF(MOD(ROW($A61),2),-1,1)*REPLACE(INDEX(OTS!$B:$B,1+ROW($A61)/2),1,1,"")</f>
        <v>-2</v>
      </c>
      <c r="E128">
        <f>IFERROR(1/(1/INDEX(OTS!$C:$C,1+ROW($A61)/2)),"")</f>
        <v>7484.0000000000009</v>
      </c>
      <c r="F128">
        <f ca="1">IFERROR(1/(1/IF(MOD(ROW($A61),2),INDEX(OTS!$E:$E,1+ROW($A61)/2),INDEX(OTS!$D:$D,1+ROW($A61)/2))),"")</f>
        <v>8024.0000000000009</v>
      </c>
      <c r="G128">
        <f t="shared" ca="1" si="31"/>
        <v>540</v>
      </c>
      <c r="H128">
        <f t="shared" ca="1" si="33"/>
        <v>-8.8999999999999773</v>
      </c>
      <c r="I128">
        <f t="shared" ca="1" si="32"/>
        <v>-3.9</v>
      </c>
      <c r="J128">
        <f t="shared" ca="1" si="30"/>
        <v>-4.9999999999999769</v>
      </c>
    </row>
    <row r="129" spans="1:10" ht="15" customHeight="1" x14ac:dyDescent="0.25">
      <c r="A129" t="str">
        <f>LEFT(INDEX(OTS!$A:$A,1+ROW($A62)/2))</f>
        <v>c</v>
      </c>
      <c r="B129">
        <f>IF(MOD(ROW($A62),2),-1,1)*REPLACE(INDEX(OTS!$A:$A,1+ROW($A62)/2),1,1,"")</f>
        <v>7</v>
      </c>
      <c r="C129" t="str">
        <f>LEFT(INDEX(OTS!$B:$B,1+ROW($A62)/2))</f>
        <v>C</v>
      </c>
      <c r="D129">
        <f>IF(MOD(ROW($A62),2),-1,1)*REPLACE(INDEX(OTS!$B:$B,1+ROW($A62)/2),1,1,"")</f>
        <v>2</v>
      </c>
      <c r="E129">
        <f>IFERROR(1/(1/INDEX(OTS!$C:$C,1+ROW($A62)/2)),"")</f>
        <v>7336</v>
      </c>
      <c r="F129">
        <f ca="1">IFERROR(1/(1/IF(MOD(ROW($A62),2),INDEX(OTS!$E:$E,1+ROW($A62)/2),INDEX(OTS!$D:$D,1+ROW($A62)/2))),"")</f>
        <v>7879</v>
      </c>
      <c r="G129">
        <f t="shared" ca="1" si="31"/>
        <v>543</v>
      </c>
      <c r="H129">
        <f t="shared" ca="1" si="33"/>
        <v>-5.8999999999999773</v>
      </c>
      <c r="I129">
        <f t="shared" ca="1" si="32"/>
        <v>1.6</v>
      </c>
      <c r="J129">
        <f t="shared" ca="1" si="30"/>
        <v>-7.4999999999999769</v>
      </c>
    </row>
    <row r="130" spans="1:10" ht="15" customHeight="1" x14ac:dyDescent="0.25">
      <c r="A130" t="str">
        <f>LEFT(INDEX(OTS!$A:$A,1+ROW($A63)/2))</f>
        <v>c</v>
      </c>
      <c r="B130">
        <f>IF(MOD(ROW($A63),2),-1,1)*REPLACE(INDEX(OTS!$A:$A,1+ROW($A63)/2),1,1,"")</f>
        <v>-7</v>
      </c>
      <c r="C130" t="str">
        <f>LEFT(INDEX(OTS!$B:$B,1+ROW($A63)/2))</f>
        <v>C</v>
      </c>
      <c r="D130">
        <f>IF(MOD(ROW($A63),2),-1,1)*REPLACE(INDEX(OTS!$B:$B,1+ROW($A63)/2),1,1,"")</f>
        <v>-2</v>
      </c>
      <c r="E130">
        <f>IFERROR(1/(1/INDEX(OTS!$C:$C,1+ROW($A63)/2)),"")</f>
        <v>7336</v>
      </c>
      <c r="F130">
        <f ca="1">IFERROR(1/(1/IF(MOD(ROW($A63),2),INDEX(OTS!$E:$E,1+ROW($A63)/2),INDEX(OTS!$D:$D,1+ROW($A63)/2))),"")</f>
        <v>7881.9999999999991</v>
      </c>
      <c r="G130">
        <f t="shared" ca="1" si="31"/>
        <v>546</v>
      </c>
      <c r="H130">
        <f t="shared" ca="1" si="33"/>
        <v>-2.8999999999999773</v>
      </c>
      <c r="I130">
        <f t="shared" ca="1" si="32"/>
        <v>-3.9</v>
      </c>
      <c r="J130">
        <f t="shared" ca="1" si="30"/>
        <v>1.0000000000000226</v>
      </c>
    </row>
    <row r="131" spans="1:10" ht="15" customHeight="1" x14ac:dyDescent="0.25">
      <c r="A131" t="str">
        <f>LEFT(INDEX(OTS!$A:$A,1+ROW($A64)/2))</f>
        <v>c</v>
      </c>
      <c r="B131">
        <f>IF(MOD(ROW($A64),2),-1,1)*REPLACE(INDEX(OTS!$A:$A,1+ROW($A64)/2),1,1,"")</f>
        <v>8</v>
      </c>
      <c r="C131" t="str">
        <f>LEFT(INDEX(OTS!$B:$B,1+ROW($A64)/2))</f>
        <v>C</v>
      </c>
      <c r="D131">
        <f>IF(MOD(ROW($A64),2),-1,1)*REPLACE(INDEX(OTS!$B:$B,1+ROW($A64)/2),1,1,"")</f>
        <v>2</v>
      </c>
      <c r="E131">
        <f>IFERROR(1/(1/INDEX(OTS!$C:$C,1+ROW($A64)/2)),"")</f>
        <v>7386.9999999999991</v>
      </c>
      <c r="F131">
        <f ca="1">IFERROR(1/(1/IF(MOD(ROW($A64),2),INDEX(OTS!$E:$E,1+ROW($A64)/2),INDEX(OTS!$D:$D,1+ROW($A64)/2))),"")</f>
        <v>7942.9999999999991</v>
      </c>
      <c r="G131">
        <f t="shared" ca="1" si="31"/>
        <v>556</v>
      </c>
      <c r="H131">
        <f t="shared" ca="1" si="33"/>
        <v>7.1000000000000227</v>
      </c>
      <c r="I131">
        <f t="shared" ca="1" si="32"/>
        <v>1.6</v>
      </c>
      <c r="J131">
        <f t="shared" ca="1" si="30"/>
        <v>5.5000000000000231</v>
      </c>
    </row>
    <row r="132" spans="1:10" ht="15" customHeight="1" x14ac:dyDescent="0.25">
      <c r="A132" t="str">
        <f>LEFT(INDEX(OTS!$A:$A,1+ROW($A65)/2))</f>
        <v>c</v>
      </c>
      <c r="B132">
        <f>IF(MOD(ROW($A65),2),-1,1)*REPLACE(INDEX(OTS!$A:$A,1+ROW($A65)/2),1,1,"")</f>
        <v>-8</v>
      </c>
      <c r="C132" t="str">
        <f>LEFT(INDEX(OTS!$B:$B,1+ROW($A65)/2))</f>
        <v>C</v>
      </c>
      <c r="D132">
        <f>IF(MOD(ROW($A65),2),-1,1)*REPLACE(INDEX(OTS!$B:$B,1+ROW($A65)/2),1,1,"")</f>
        <v>-2</v>
      </c>
      <c r="E132">
        <f>IFERROR(1/(1/INDEX(OTS!$C:$C,1+ROW($A65)/2)),"")</f>
        <v>7386.9999999999991</v>
      </c>
      <c r="F132">
        <f ca="1">IFERROR(1/(1/IF(MOD(ROW($A65),2),INDEX(OTS!$E:$E,1+ROW($A65)/2),INDEX(OTS!$D:$D,1+ROW($A65)/2))),"")</f>
        <v>7931</v>
      </c>
      <c r="G132">
        <f t="shared" ca="1" si="31"/>
        <v>544</v>
      </c>
      <c r="H132">
        <f t="shared" ca="1" si="33"/>
        <v>-4.8999999999999773</v>
      </c>
      <c r="I132">
        <f t="shared" ca="1" si="32"/>
        <v>-3.9</v>
      </c>
      <c r="J132">
        <f t="shared" ca="1" si="30"/>
        <v>-0.99999999999997735</v>
      </c>
    </row>
    <row r="133" spans="1:10" ht="15" customHeight="1" x14ac:dyDescent="0.25">
      <c r="A133" t="str">
        <f>LEFT(INDEX(OTS!$A:$A,1+ROW($A66)/2))</f>
        <v>c</v>
      </c>
      <c r="B133">
        <f>IF(MOD(ROW($A66),2),-1,1)*REPLACE(INDEX(OTS!$A:$A,1+ROW($A66)/2),1,1,"")</f>
        <v>9</v>
      </c>
      <c r="C133" t="str">
        <f>LEFT(INDEX(OTS!$B:$B,1+ROW($A66)/2))</f>
        <v>C</v>
      </c>
      <c r="D133">
        <f>IF(MOD(ROW($A66),2),-1,1)*REPLACE(INDEX(OTS!$B:$B,1+ROW($A66)/2),1,1,"")</f>
        <v>3</v>
      </c>
      <c r="E133">
        <f>IFERROR(1/(1/INDEX(OTS!$C:$C,1+ROW($A66)/2)),"")</f>
        <v>7432.9999999999991</v>
      </c>
      <c r="F133">
        <f ca="1">IFERROR(1/(1/IF(MOD(ROW($A66),2),INDEX(OTS!$E:$E,1+ROW($A66)/2),INDEX(OTS!$D:$D,1+ROW($A66)/2))),"")</f>
        <v>7978.0000000000009</v>
      </c>
      <c r="G133">
        <f t="shared" ca="1" si="31"/>
        <v>545</v>
      </c>
      <c r="H133">
        <f t="shared" ca="1" si="33"/>
        <v>-3.8999999999999773</v>
      </c>
      <c r="I133">
        <f t="shared" ca="1" si="32"/>
        <v>2.4</v>
      </c>
      <c r="J133">
        <f t="shared" ref="J133:J196" ca="1" si="34">IFERROR($H133-$I133,"")</f>
        <v>-6.2999999999999776</v>
      </c>
    </row>
    <row r="134" spans="1:10" ht="15" customHeight="1" x14ac:dyDescent="0.25">
      <c r="A134" t="str">
        <f>LEFT(INDEX(OTS!$A:$A,1+ROW($A67)/2))</f>
        <v>c</v>
      </c>
      <c r="B134">
        <f>IF(MOD(ROW($A67),2),-1,1)*REPLACE(INDEX(OTS!$A:$A,1+ROW($A67)/2),1,1,"")</f>
        <v>-9</v>
      </c>
      <c r="C134" t="str">
        <f>LEFT(INDEX(OTS!$B:$B,1+ROW($A67)/2))</f>
        <v>C</v>
      </c>
      <c r="D134">
        <f>IF(MOD(ROW($A67),2),-1,1)*REPLACE(INDEX(OTS!$B:$B,1+ROW($A67)/2),1,1,"")</f>
        <v>-3</v>
      </c>
      <c r="E134">
        <f>IFERROR(1/(1/INDEX(OTS!$C:$C,1+ROW($A67)/2)),"")</f>
        <v>7432.9999999999991</v>
      </c>
      <c r="F134">
        <f ca="1">IFERROR(1/(1/IF(MOD(ROW($A67),2),INDEX(OTS!$E:$E,1+ROW($A67)/2),INDEX(OTS!$D:$D,1+ROW($A67)/2))),"")</f>
        <v>7991.0000000000009</v>
      </c>
      <c r="G134">
        <f t="shared" ref="G134:G197" ca="1" si="35">IF(ISNUMBER($F134),ROUND($F134-$E134,1),"")</f>
        <v>558</v>
      </c>
      <c r="H134">
        <f t="shared" ca="1" si="33"/>
        <v>9.1000000000000227</v>
      </c>
      <c r="I134">
        <f t="shared" ref="I134:I197" ca="1" si="36">IF(ISNUMBER($F134),ROUND(AVERAGEIFS($H:$H,$C:$C,$C134,$D:$D,$D134),1),"")</f>
        <v>0.4</v>
      </c>
      <c r="J134">
        <f t="shared" ca="1" si="34"/>
        <v>8.7000000000000224</v>
      </c>
    </row>
    <row r="135" spans="1:10" ht="15" customHeight="1" x14ac:dyDescent="0.25">
      <c r="A135" t="str">
        <f>LEFT(INDEX(OTS!$A:$A,1+ROW($A68)/2))</f>
        <v>c</v>
      </c>
      <c r="B135">
        <f>IF(MOD(ROW($A68),2),-1,1)*REPLACE(INDEX(OTS!$A:$A,1+ROW($A68)/2),1,1,"")</f>
        <v>10</v>
      </c>
      <c r="C135" t="str">
        <f>LEFT(INDEX(OTS!$B:$B,1+ROW($A68)/2))</f>
        <v>C</v>
      </c>
      <c r="D135">
        <f>IF(MOD(ROW($A68),2),-1,1)*REPLACE(INDEX(OTS!$B:$B,1+ROW($A68)/2),1,1,"")</f>
        <v>3</v>
      </c>
      <c r="E135">
        <f>IFERROR(1/(1/INDEX(OTS!$C:$C,1+ROW($A68)/2)),"")</f>
        <v>7384</v>
      </c>
      <c r="F135">
        <f ca="1">IFERROR(1/(1/IF(MOD(ROW($A68),2),INDEX(OTS!$E:$E,1+ROW($A68)/2),INDEX(OTS!$D:$D,1+ROW($A68)/2))),"")</f>
        <v>7941.0000000000009</v>
      </c>
      <c r="G135">
        <f t="shared" ca="1" si="35"/>
        <v>557</v>
      </c>
      <c r="H135">
        <f t="shared" ca="1" si="33"/>
        <v>8.1000000000000227</v>
      </c>
      <c r="I135">
        <f t="shared" ca="1" si="36"/>
        <v>2.4</v>
      </c>
      <c r="J135">
        <f t="shared" ca="1" si="34"/>
        <v>5.7000000000000224</v>
      </c>
    </row>
    <row r="136" spans="1:10" ht="15" customHeight="1" x14ac:dyDescent="0.25">
      <c r="A136" t="str">
        <f>LEFT(INDEX(OTS!$A:$A,1+ROW($A69)/2))</f>
        <v>c</v>
      </c>
      <c r="B136">
        <f>IF(MOD(ROW($A69),2),-1,1)*REPLACE(INDEX(OTS!$A:$A,1+ROW($A69)/2),1,1,"")</f>
        <v>-10</v>
      </c>
      <c r="C136" t="str">
        <f>LEFT(INDEX(OTS!$B:$B,1+ROW($A69)/2))</f>
        <v>C</v>
      </c>
      <c r="D136">
        <f>IF(MOD(ROW($A69),2),-1,1)*REPLACE(INDEX(OTS!$B:$B,1+ROW($A69)/2),1,1,"")</f>
        <v>-3</v>
      </c>
      <c r="E136">
        <f>IFERROR(1/(1/INDEX(OTS!$C:$C,1+ROW($A69)/2)),"")</f>
        <v>7384</v>
      </c>
      <c r="F136">
        <f ca="1">IFERROR(1/(1/IF(MOD(ROW($A69),2),INDEX(OTS!$E:$E,1+ROW($A69)/2),INDEX(OTS!$D:$D,1+ROW($A69)/2))),"")</f>
        <v>7934</v>
      </c>
      <c r="G136">
        <f t="shared" ca="1" si="35"/>
        <v>550</v>
      </c>
      <c r="H136">
        <f t="shared" ca="1" si="33"/>
        <v>1.1000000000000227</v>
      </c>
      <c r="I136">
        <f t="shared" ca="1" si="36"/>
        <v>0.4</v>
      </c>
      <c r="J136">
        <f t="shared" ca="1" si="34"/>
        <v>0.70000000000002272</v>
      </c>
    </row>
    <row r="137" spans="1:10" ht="15" customHeight="1" x14ac:dyDescent="0.25">
      <c r="A137" t="str">
        <f>LEFT(INDEX(OTS!$A:$A,1+ROW($A70)/2))</f>
        <v>c</v>
      </c>
      <c r="B137">
        <f>IF(MOD(ROW($A70),2),-1,1)*REPLACE(INDEX(OTS!$A:$A,1+ROW($A70)/2),1,1,"")</f>
        <v>11</v>
      </c>
      <c r="C137" t="str">
        <f>LEFT(INDEX(OTS!$B:$B,1+ROW($A70)/2))</f>
        <v>C</v>
      </c>
      <c r="D137">
        <f>IF(MOD(ROW($A70),2),-1,1)*REPLACE(INDEX(OTS!$B:$B,1+ROW($A70)/2),1,1,"")</f>
        <v>3</v>
      </c>
      <c r="E137">
        <f>IFERROR(1/(1/INDEX(OTS!$C:$C,1+ROW($A70)/2)),"")</f>
        <v>7236</v>
      </c>
      <c r="F137">
        <f ca="1">IFERROR(1/(1/IF(MOD(ROW($A70),2),INDEX(OTS!$E:$E,1+ROW($A70)/2),INDEX(OTS!$D:$D,1+ROW($A70)/2))),"")</f>
        <v>7794.9999999999991</v>
      </c>
      <c r="G137">
        <f t="shared" ca="1" si="35"/>
        <v>559</v>
      </c>
      <c r="H137">
        <f t="shared" ca="1" si="33"/>
        <v>10.100000000000023</v>
      </c>
      <c r="I137">
        <f t="shared" ca="1" si="36"/>
        <v>2.4</v>
      </c>
      <c r="J137">
        <f t="shared" ca="1" si="34"/>
        <v>7.7000000000000224</v>
      </c>
    </row>
    <row r="138" spans="1:10" ht="15" customHeight="1" x14ac:dyDescent="0.25">
      <c r="A138" t="str">
        <f>LEFT(INDEX(OTS!$A:$A,1+ROW($A71)/2))</f>
        <v>c</v>
      </c>
      <c r="B138">
        <f>IF(MOD(ROW($A71),2),-1,1)*REPLACE(INDEX(OTS!$A:$A,1+ROW($A71)/2),1,1,"")</f>
        <v>-11</v>
      </c>
      <c r="C138" t="str">
        <f>LEFT(INDEX(OTS!$B:$B,1+ROW($A71)/2))</f>
        <v>C</v>
      </c>
      <c r="D138">
        <f>IF(MOD(ROW($A71),2),-1,1)*REPLACE(INDEX(OTS!$B:$B,1+ROW($A71)/2),1,1,"")</f>
        <v>-3</v>
      </c>
      <c r="E138">
        <f>IFERROR(1/(1/INDEX(OTS!$C:$C,1+ROW($A71)/2)),"")</f>
        <v>7236</v>
      </c>
      <c r="F138">
        <f ca="1">IFERROR(1/(1/IF(MOD(ROW($A71),2),INDEX(OTS!$E:$E,1+ROW($A71)/2),INDEX(OTS!$D:$D,1+ROW($A71)/2))),"")</f>
        <v>7782.9999999999991</v>
      </c>
      <c r="G138">
        <f t="shared" ca="1" si="35"/>
        <v>547</v>
      </c>
      <c r="H138">
        <f t="shared" ca="1" si="33"/>
        <v>-1.8999999999999773</v>
      </c>
      <c r="I138">
        <f t="shared" ca="1" si="36"/>
        <v>0.4</v>
      </c>
      <c r="J138">
        <f t="shared" ca="1" si="34"/>
        <v>-2.2999999999999772</v>
      </c>
    </row>
    <row r="139" spans="1:10" ht="15" customHeight="1" x14ac:dyDescent="0.25">
      <c r="A139" t="str">
        <f>LEFT(INDEX(OTS!$A:$A,1+ROW($A72)/2))</f>
        <v>c</v>
      </c>
      <c r="B139">
        <f>IF(MOD(ROW($A72),2),-1,1)*REPLACE(INDEX(OTS!$A:$A,1+ROW($A72)/2),1,1,"")</f>
        <v>12</v>
      </c>
      <c r="C139" t="str">
        <f>LEFT(INDEX(OTS!$B:$B,1+ROW($A72)/2))</f>
        <v>C</v>
      </c>
      <c r="D139">
        <f>IF(MOD(ROW($A72),2),-1,1)*REPLACE(INDEX(OTS!$B:$B,1+ROW($A72)/2),1,1,"")</f>
        <v>3</v>
      </c>
      <c r="E139">
        <f>IFERROR(1/(1/INDEX(OTS!$C:$C,1+ROW($A72)/2)),"")</f>
        <v>7287</v>
      </c>
      <c r="F139">
        <f ca="1">IFERROR(1/(1/IF(MOD(ROW($A72),2),INDEX(OTS!$E:$E,1+ROW($A72)/2),INDEX(OTS!$D:$D,1+ROW($A72)/2))),"")</f>
        <v>7831.0000000000009</v>
      </c>
      <c r="G139">
        <f t="shared" ca="1" si="35"/>
        <v>544</v>
      </c>
      <c r="H139">
        <f t="shared" ca="1" si="33"/>
        <v>-4.8999999999999773</v>
      </c>
      <c r="I139">
        <f t="shared" ca="1" si="36"/>
        <v>2.4</v>
      </c>
      <c r="J139">
        <f t="shared" ca="1" si="34"/>
        <v>-7.2999999999999776</v>
      </c>
    </row>
    <row r="140" spans="1:10" ht="15" customHeight="1" x14ac:dyDescent="0.25">
      <c r="A140" t="str">
        <f>LEFT(INDEX(OTS!$A:$A,1+ROW($A73)/2))</f>
        <v>c</v>
      </c>
      <c r="B140">
        <f>IF(MOD(ROW($A73),2),-1,1)*REPLACE(INDEX(OTS!$A:$A,1+ROW($A73)/2),1,1,"")</f>
        <v>-12</v>
      </c>
      <c r="C140" t="str">
        <f>LEFT(INDEX(OTS!$B:$B,1+ROW($A73)/2))</f>
        <v>C</v>
      </c>
      <c r="D140">
        <f>IF(MOD(ROW($A73),2),-1,1)*REPLACE(INDEX(OTS!$B:$B,1+ROW($A73)/2),1,1,"")</f>
        <v>-3</v>
      </c>
      <c r="E140">
        <f>IFERROR(1/(1/INDEX(OTS!$C:$C,1+ROW($A73)/2)),"")</f>
        <v>7287</v>
      </c>
      <c r="F140">
        <f ca="1">IFERROR(1/(1/IF(MOD(ROW($A73),2),INDEX(OTS!$E:$E,1+ROW($A73)/2),INDEX(OTS!$D:$D,1+ROW($A73)/2))),"")</f>
        <v>7828.9999999999991</v>
      </c>
      <c r="G140">
        <f t="shared" ca="1" si="35"/>
        <v>542</v>
      </c>
      <c r="H140">
        <f t="shared" ca="1" si="33"/>
        <v>-6.8999999999999773</v>
      </c>
      <c r="I140">
        <f t="shared" ca="1" si="36"/>
        <v>0.4</v>
      </c>
      <c r="J140">
        <f t="shared" ca="1" si="34"/>
        <v>-7.2999999999999776</v>
      </c>
    </row>
    <row r="141" spans="1:10" ht="15" customHeight="1" x14ac:dyDescent="0.25">
      <c r="A141" t="str">
        <f>LEFT(INDEX(OTS!$A:$A,1+ROW($A74)/2))</f>
        <v>d</v>
      </c>
      <c r="B141">
        <f>IF(MOD(ROW($A74),2),-1,1)*REPLACE(INDEX(OTS!$A:$A,1+ROW($A74)/2),1,1,"")</f>
        <v>1</v>
      </c>
      <c r="C141" t="str">
        <f>LEFT(INDEX(OTS!$B:$B,1+ROW($A74)/2))</f>
        <v>D</v>
      </c>
      <c r="D141">
        <f>IF(MOD(ROW($A74),2),-1,1)*REPLACE(INDEX(OTS!$B:$B,1+ROW($A74)/2),1,1,"")</f>
        <v>1</v>
      </c>
      <c r="E141">
        <f>IFERROR(1/(1/INDEX(OTS!$C:$C,1+ROW($A74)/2)),"")</f>
        <v>7743</v>
      </c>
      <c r="F141">
        <f ca="1">IFERROR(1/(1/IF(MOD(ROW($A74),2),INDEX(OTS!$E:$E,1+ROW($A74)/2),INDEX(OTS!$D:$D,1+ROW($A74)/2))),"")</f>
        <v>8299</v>
      </c>
      <c r="G141">
        <f t="shared" ca="1" si="35"/>
        <v>556</v>
      </c>
      <c r="H141">
        <f t="shared" ca="1" si="33"/>
        <v>7.1000000000000227</v>
      </c>
      <c r="I141">
        <f t="shared" ca="1" si="36"/>
        <v>3.1</v>
      </c>
      <c r="J141">
        <f t="shared" ca="1" si="34"/>
        <v>4.0000000000000231</v>
      </c>
    </row>
    <row r="142" spans="1:10" ht="15" customHeight="1" x14ac:dyDescent="0.25">
      <c r="A142" t="str">
        <f>LEFT(INDEX(OTS!$A:$A,1+ROW($A75)/2))</f>
        <v>d</v>
      </c>
      <c r="B142">
        <f>IF(MOD(ROW($A75),2),-1,1)*REPLACE(INDEX(OTS!$A:$A,1+ROW($A75)/2),1,1,"")</f>
        <v>-1</v>
      </c>
      <c r="C142" t="str">
        <f>LEFT(INDEX(OTS!$B:$B,1+ROW($A75)/2))</f>
        <v>D</v>
      </c>
      <c r="D142">
        <f>IF(MOD(ROW($A75),2),-1,1)*REPLACE(INDEX(OTS!$B:$B,1+ROW($A75)/2),1,1,"")</f>
        <v>-1</v>
      </c>
      <c r="E142">
        <f>IFERROR(1/(1/INDEX(OTS!$C:$C,1+ROW($A75)/2)),"")</f>
        <v>7743</v>
      </c>
      <c r="F142">
        <f ca="1">IFERROR(1/(1/IF(MOD(ROW($A75),2),INDEX(OTS!$E:$E,1+ROW($A75)/2),INDEX(OTS!$D:$D,1+ROW($A75)/2))),"")</f>
        <v>8294</v>
      </c>
      <c r="G142">
        <f t="shared" ca="1" si="35"/>
        <v>551</v>
      </c>
      <c r="H142">
        <f t="shared" ca="1" si="33"/>
        <v>2.1000000000000227</v>
      </c>
      <c r="I142">
        <f t="shared" ca="1" si="36"/>
        <v>3.4</v>
      </c>
      <c r="J142">
        <f t="shared" ca="1" si="34"/>
        <v>-1.2999999999999772</v>
      </c>
    </row>
    <row r="143" spans="1:10" ht="15" customHeight="1" x14ac:dyDescent="0.25">
      <c r="A143" t="str">
        <f>LEFT(INDEX(OTS!$A:$A,1+ROW($A76)/2))</f>
        <v>d</v>
      </c>
      <c r="B143">
        <f>IF(MOD(ROW($A76),2),-1,1)*REPLACE(INDEX(OTS!$A:$A,1+ROW($A76)/2),1,1,"")</f>
        <v>2</v>
      </c>
      <c r="C143" t="str">
        <f>LEFT(INDEX(OTS!$B:$B,1+ROW($A76)/2))</f>
        <v>D</v>
      </c>
      <c r="D143">
        <f>IF(MOD(ROW($A76),2),-1,1)*REPLACE(INDEX(OTS!$B:$B,1+ROW($A76)/2),1,1,"")</f>
        <v>1</v>
      </c>
      <c r="E143">
        <f>IFERROR(1/(1/INDEX(OTS!$C:$C,1+ROW($A76)/2)),"")</f>
        <v>7694.0000000000009</v>
      </c>
      <c r="F143">
        <f ca="1">IFERROR(1/(1/IF(MOD(ROW($A76),2),INDEX(OTS!$E:$E,1+ROW($A76)/2),INDEX(OTS!$D:$D,1+ROW($A76)/2))),"")</f>
        <v>8240</v>
      </c>
      <c r="G143">
        <f t="shared" ca="1" si="35"/>
        <v>546</v>
      </c>
      <c r="H143">
        <f t="shared" ca="1" si="33"/>
        <v>-2.8999999999999773</v>
      </c>
      <c r="I143">
        <f t="shared" ca="1" si="36"/>
        <v>3.1</v>
      </c>
      <c r="J143">
        <f t="shared" ca="1" si="34"/>
        <v>-5.9999999999999769</v>
      </c>
    </row>
    <row r="144" spans="1:10" ht="15" customHeight="1" x14ac:dyDescent="0.25">
      <c r="A144" t="str">
        <f>LEFT(INDEX(OTS!$A:$A,1+ROW($A77)/2))</f>
        <v>d</v>
      </c>
      <c r="B144">
        <f>IF(MOD(ROW($A77),2),-1,1)*REPLACE(INDEX(OTS!$A:$A,1+ROW($A77)/2),1,1,"")</f>
        <v>-2</v>
      </c>
      <c r="C144" t="str">
        <f>LEFT(INDEX(OTS!$B:$B,1+ROW($A77)/2))</f>
        <v>D</v>
      </c>
      <c r="D144">
        <f>IF(MOD(ROW($A77),2),-1,1)*REPLACE(INDEX(OTS!$B:$B,1+ROW($A77)/2),1,1,"")</f>
        <v>-1</v>
      </c>
      <c r="E144">
        <f>IFERROR(1/(1/INDEX(OTS!$C:$C,1+ROW($A77)/2)),"")</f>
        <v>7694.0000000000009</v>
      </c>
      <c r="F144">
        <f ca="1">IFERROR(1/(1/IF(MOD(ROW($A77),2),INDEX(OTS!$E:$E,1+ROW($A77)/2),INDEX(OTS!$D:$D,1+ROW($A77)/2))),"")</f>
        <v>8253</v>
      </c>
      <c r="G144">
        <f t="shared" ca="1" si="35"/>
        <v>559</v>
      </c>
      <c r="H144">
        <f t="shared" ca="1" si="33"/>
        <v>10.100000000000023</v>
      </c>
      <c r="I144">
        <f t="shared" ca="1" si="36"/>
        <v>3.4</v>
      </c>
      <c r="J144">
        <f t="shared" ca="1" si="34"/>
        <v>6.7000000000000224</v>
      </c>
    </row>
    <row r="145" spans="1:10" ht="15" customHeight="1" x14ac:dyDescent="0.25">
      <c r="A145" t="str">
        <f>LEFT(INDEX(OTS!$A:$A,1+ROW($A78)/2))</f>
        <v>d</v>
      </c>
      <c r="B145">
        <f>IF(MOD(ROW($A78),2),-1,1)*REPLACE(INDEX(OTS!$A:$A,1+ROW($A78)/2),1,1,"")</f>
        <v>3</v>
      </c>
      <c r="C145" t="str">
        <f>LEFT(INDEX(OTS!$B:$B,1+ROW($A78)/2))</f>
        <v>D</v>
      </c>
      <c r="D145">
        <f>IF(MOD(ROW($A78),2),-1,1)*REPLACE(INDEX(OTS!$B:$B,1+ROW($A78)/2),1,1,"")</f>
        <v>1</v>
      </c>
      <c r="E145">
        <f>IFERROR(1/(1/INDEX(OTS!$C:$C,1+ROW($A78)/2)),"")</f>
        <v>7546.0000000000009</v>
      </c>
      <c r="F145">
        <f ca="1">IFERROR(1/(1/IF(MOD(ROW($A78),2),INDEX(OTS!$E:$E,1+ROW($A78)/2),INDEX(OTS!$D:$D,1+ROW($A78)/2))),"")</f>
        <v>8095.0000000000009</v>
      </c>
      <c r="G145">
        <f t="shared" ca="1" si="35"/>
        <v>549</v>
      </c>
      <c r="H145">
        <f t="shared" ca="1" si="33"/>
        <v>0.10000000000002274</v>
      </c>
      <c r="I145">
        <f t="shared" ca="1" si="36"/>
        <v>3.1</v>
      </c>
      <c r="J145">
        <f t="shared" ca="1" si="34"/>
        <v>-2.9999999999999774</v>
      </c>
    </row>
    <row r="146" spans="1:10" ht="15" customHeight="1" x14ac:dyDescent="0.25">
      <c r="A146" t="str">
        <f>LEFT(INDEX(OTS!$A:$A,1+ROW($A79)/2))</f>
        <v>d</v>
      </c>
      <c r="B146">
        <f>IF(MOD(ROW($A79),2),-1,1)*REPLACE(INDEX(OTS!$A:$A,1+ROW($A79)/2),1,1,"")</f>
        <v>-3</v>
      </c>
      <c r="C146" t="str">
        <f>LEFT(INDEX(OTS!$B:$B,1+ROW($A79)/2))</f>
        <v>D</v>
      </c>
      <c r="D146">
        <f>IF(MOD(ROW($A79),2),-1,1)*REPLACE(INDEX(OTS!$B:$B,1+ROW($A79)/2),1,1,"")</f>
        <v>-1</v>
      </c>
      <c r="E146">
        <f>IFERROR(1/(1/INDEX(OTS!$C:$C,1+ROW($A79)/2)),"")</f>
        <v>7546.0000000000009</v>
      </c>
      <c r="F146">
        <f ca="1">IFERROR(1/(1/IF(MOD(ROW($A79),2),INDEX(OTS!$E:$E,1+ROW($A79)/2),INDEX(OTS!$D:$D,1+ROW($A79)/2))),"")</f>
        <v>8103</v>
      </c>
      <c r="G146">
        <f t="shared" ca="1" si="35"/>
        <v>557</v>
      </c>
      <c r="H146">
        <f t="shared" ca="1" si="33"/>
        <v>8.1000000000000227</v>
      </c>
      <c r="I146">
        <f t="shared" ca="1" si="36"/>
        <v>3.4</v>
      </c>
      <c r="J146">
        <f t="shared" ca="1" si="34"/>
        <v>4.7000000000000224</v>
      </c>
    </row>
    <row r="147" spans="1:10" ht="15" customHeight="1" x14ac:dyDescent="0.25">
      <c r="A147" t="str">
        <f>LEFT(INDEX(OTS!$A:$A,1+ROW($A80)/2))</f>
        <v>d</v>
      </c>
      <c r="B147">
        <f>IF(MOD(ROW($A80),2),-1,1)*REPLACE(INDEX(OTS!$A:$A,1+ROW($A80)/2),1,1,"")</f>
        <v>4</v>
      </c>
      <c r="C147" t="str">
        <f>LEFT(INDEX(OTS!$B:$B,1+ROW($A80)/2))</f>
        <v>D</v>
      </c>
      <c r="D147">
        <f>IF(MOD(ROW($A80),2),-1,1)*REPLACE(INDEX(OTS!$B:$B,1+ROW($A80)/2),1,1,"")</f>
        <v>1</v>
      </c>
      <c r="E147">
        <f>IFERROR(1/(1/INDEX(OTS!$C:$C,1+ROW($A80)/2)),"")</f>
        <v>7597.0000000000009</v>
      </c>
      <c r="F147">
        <f ca="1">IFERROR(1/(1/IF(MOD(ROW($A80),2),INDEX(OTS!$E:$E,1+ROW($A80)/2),INDEX(OTS!$D:$D,1+ROW($A80)/2))),"")</f>
        <v>8154.0000000000009</v>
      </c>
      <c r="G147">
        <f t="shared" ca="1" si="35"/>
        <v>557</v>
      </c>
      <c r="H147">
        <f t="shared" ca="1" si="33"/>
        <v>8.1000000000000227</v>
      </c>
      <c r="I147">
        <f t="shared" ca="1" si="36"/>
        <v>3.1</v>
      </c>
      <c r="J147">
        <f t="shared" ca="1" si="34"/>
        <v>5.0000000000000231</v>
      </c>
    </row>
    <row r="148" spans="1:10" ht="15" customHeight="1" x14ac:dyDescent="0.25">
      <c r="A148" t="str">
        <f>LEFT(INDEX(OTS!$A:$A,1+ROW($A81)/2))</f>
        <v>d</v>
      </c>
      <c r="B148">
        <f>IF(MOD(ROW($A81),2),-1,1)*REPLACE(INDEX(OTS!$A:$A,1+ROW($A81)/2),1,1,"")</f>
        <v>-4</v>
      </c>
      <c r="C148" t="str">
        <f>LEFT(INDEX(OTS!$B:$B,1+ROW($A81)/2))</f>
        <v>D</v>
      </c>
      <c r="D148">
        <f>IF(MOD(ROW($A81),2),-1,1)*REPLACE(INDEX(OTS!$B:$B,1+ROW($A81)/2),1,1,"")</f>
        <v>-1</v>
      </c>
      <c r="E148">
        <f>IFERROR(1/(1/INDEX(OTS!$C:$C,1+ROW($A81)/2)),"")</f>
        <v>7597.0000000000009</v>
      </c>
      <c r="F148">
        <f ca="1">IFERROR(1/(1/IF(MOD(ROW($A81),2),INDEX(OTS!$E:$E,1+ROW($A81)/2),INDEX(OTS!$D:$D,1+ROW($A81)/2))),"")</f>
        <v>8138.9999999999991</v>
      </c>
      <c r="G148">
        <f t="shared" ca="1" si="35"/>
        <v>542</v>
      </c>
      <c r="H148">
        <f t="shared" ca="1" si="33"/>
        <v>-6.8999999999999773</v>
      </c>
      <c r="I148">
        <f t="shared" ca="1" si="36"/>
        <v>3.4</v>
      </c>
      <c r="J148">
        <f t="shared" ca="1" si="34"/>
        <v>-10.299999999999978</v>
      </c>
    </row>
    <row r="149" spans="1:10" ht="15" customHeight="1" x14ac:dyDescent="0.25">
      <c r="A149" t="str">
        <f>LEFT(INDEX(OTS!$A:$A,1+ROW($A82)/2))</f>
        <v>d</v>
      </c>
      <c r="B149">
        <f>IF(MOD(ROW($A82),2),-1,1)*REPLACE(INDEX(OTS!$A:$A,1+ROW($A82)/2),1,1,"")</f>
        <v>5</v>
      </c>
      <c r="C149" t="str">
        <f>LEFT(INDEX(OTS!$B:$B,1+ROW($A82)/2))</f>
        <v>D</v>
      </c>
      <c r="D149">
        <f>IF(MOD(ROW($A82),2),-1,1)*REPLACE(INDEX(OTS!$B:$B,1+ROW($A82)/2),1,1,"")</f>
        <v>2</v>
      </c>
      <c r="E149">
        <f>IFERROR(1/(1/INDEX(OTS!$C:$C,1+ROW($A82)/2)),"")</f>
        <v>7643</v>
      </c>
      <c r="F149">
        <f ca="1">IFERROR(1/(1/IF(MOD(ROW($A82),2),INDEX(OTS!$E:$E,1+ROW($A82)/2),INDEX(OTS!$D:$D,1+ROW($A82)/2))),"")</f>
        <v>8189</v>
      </c>
      <c r="G149">
        <f t="shared" ca="1" si="35"/>
        <v>546</v>
      </c>
      <c r="H149">
        <f t="shared" ca="1" si="33"/>
        <v>-2.8999999999999773</v>
      </c>
      <c r="I149">
        <f t="shared" ca="1" si="36"/>
        <v>1.9</v>
      </c>
      <c r="J149">
        <f t="shared" ca="1" si="34"/>
        <v>-4.7999999999999776</v>
      </c>
    </row>
    <row r="150" spans="1:10" ht="15" customHeight="1" x14ac:dyDescent="0.25">
      <c r="A150" t="str">
        <f>LEFT(INDEX(OTS!$A:$A,1+ROW($A83)/2))</f>
        <v>d</v>
      </c>
      <c r="B150">
        <f>IF(MOD(ROW($A83),2),-1,1)*REPLACE(INDEX(OTS!$A:$A,1+ROW($A83)/2),1,1,"")</f>
        <v>-5</v>
      </c>
      <c r="C150" t="str">
        <f>LEFT(INDEX(OTS!$B:$B,1+ROW($A83)/2))</f>
        <v>D</v>
      </c>
      <c r="D150">
        <f>IF(MOD(ROW($A83),2),-1,1)*REPLACE(INDEX(OTS!$B:$B,1+ROW($A83)/2),1,1,"")</f>
        <v>-2</v>
      </c>
      <c r="E150">
        <f>IFERROR(1/(1/INDEX(OTS!$C:$C,1+ROW($A83)/2)),"")</f>
        <v>7643</v>
      </c>
      <c r="F150">
        <f ca="1">IFERROR(1/(1/IF(MOD(ROW($A83),2),INDEX(OTS!$E:$E,1+ROW($A83)/2),INDEX(OTS!$D:$D,1+ROW($A83)/2))),"")</f>
        <v>8200</v>
      </c>
      <c r="G150">
        <f t="shared" ca="1" si="35"/>
        <v>557</v>
      </c>
      <c r="H150">
        <f t="shared" ca="1" si="33"/>
        <v>8.1000000000000227</v>
      </c>
      <c r="I150">
        <f t="shared" ca="1" si="36"/>
        <v>-2.4</v>
      </c>
      <c r="J150">
        <f t="shared" ca="1" si="34"/>
        <v>10.500000000000023</v>
      </c>
    </row>
    <row r="151" spans="1:10" ht="15" customHeight="1" x14ac:dyDescent="0.25">
      <c r="A151" t="str">
        <f>LEFT(INDEX(OTS!$A:$A,1+ROW($A84)/2))</f>
        <v>d</v>
      </c>
      <c r="B151">
        <f>IF(MOD(ROW($A84),2),-1,1)*REPLACE(INDEX(OTS!$A:$A,1+ROW($A84)/2),1,1,"")</f>
        <v>6</v>
      </c>
      <c r="C151" t="str">
        <f>LEFT(INDEX(OTS!$B:$B,1+ROW($A84)/2))</f>
        <v>D</v>
      </c>
      <c r="D151">
        <f>IF(MOD(ROW($A84),2),-1,1)*REPLACE(INDEX(OTS!$B:$B,1+ROW($A84)/2),1,1,"")</f>
        <v>2</v>
      </c>
      <c r="E151">
        <f>IFERROR(1/(1/INDEX(OTS!$C:$C,1+ROW($A84)/2)),"")</f>
        <v>7594</v>
      </c>
      <c r="F151">
        <f ca="1">IFERROR(1/(1/IF(MOD(ROW($A84),2),INDEX(OTS!$E:$E,1+ROW($A84)/2),INDEX(OTS!$D:$D,1+ROW($A84)/2))),"")</f>
        <v>8140</v>
      </c>
      <c r="G151">
        <f t="shared" ca="1" si="35"/>
        <v>546</v>
      </c>
      <c r="H151">
        <f t="shared" ca="1" si="33"/>
        <v>-2.8999999999999773</v>
      </c>
      <c r="I151">
        <f t="shared" ca="1" si="36"/>
        <v>1.9</v>
      </c>
      <c r="J151">
        <f t="shared" ca="1" si="34"/>
        <v>-4.7999999999999776</v>
      </c>
    </row>
    <row r="152" spans="1:10" ht="15" customHeight="1" x14ac:dyDescent="0.25">
      <c r="A152" t="str">
        <f>LEFT(INDEX(OTS!$A:$A,1+ROW($A85)/2))</f>
        <v>d</v>
      </c>
      <c r="B152">
        <f>IF(MOD(ROW($A85),2),-1,1)*REPLACE(INDEX(OTS!$A:$A,1+ROW($A85)/2),1,1,"")</f>
        <v>-6</v>
      </c>
      <c r="C152" t="str">
        <f>LEFT(INDEX(OTS!$B:$B,1+ROW($A85)/2))</f>
        <v>D</v>
      </c>
      <c r="D152">
        <f>IF(MOD(ROW($A85),2),-1,1)*REPLACE(INDEX(OTS!$B:$B,1+ROW($A85)/2),1,1,"")</f>
        <v>-2</v>
      </c>
      <c r="E152">
        <f>IFERROR(1/(1/INDEX(OTS!$C:$C,1+ROW($A85)/2)),"")</f>
        <v>7594</v>
      </c>
      <c r="F152">
        <f ca="1">IFERROR(1/(1/IF(MOD(ROW($A85),2),INDEX(OTS!$E:$E,1+ROW($A85)/2),INDEX(OTS!$D:$D,1+ROW($A85)/2))),"")</f>
        <v>8140</v>
      </c>
      <c r="G152">
        <f t="shared" ca="1" si="35"/>
        <v>546</v>
      </c>
      <c r="H152">
        <f t="shared" ca="1" si="33"/>
        <v>-2.8999999999999773</v>
      </c>
      <c r="I152">
        <f t="shared" ca="1" si="36"/>
        <v>-2.4</v>
      </c>
      <c r="J152">
        <f t="shared" ca="1" si="34"/>
        <v>-0.49999999999997735</v>
      </c>
    </row>
    <row r="153" spans="1:10" ht="15" customHeight="1" x14ac:dyDescent="0.25">
      <c r="A153" t="str">
        <f>LEFT(INDEX(OTS!$A:$A,1+ROW($A86)/2))</f>
        <v>d</v>
      </c>
      <c r="B153">
        <f>IF(MOD(ROW($A86),2),-1,1)*REPLACE(INDEX(OTS!$A:$A,1+ROW($A86)/2),1,1,"")</f>
        <v>7</v>
      </c>
      <c r="C153" t="str">
        <f>LEFT(INDEX(OTS!$B:$B,1+ROW($A86)/2))</f>
        <v>D</v>
      </c>
      <c r="D153">
        <f>IF(MOD(ROW($A86),2),-1,1)*REPLACE(INDEX(OTS!$B:$B,1+ROW($A86)/2),1,1,"")</f>
        <v>2</v>
      </c>
      <c r="E153">
        <f>IFERROR(1/(1/INDEX(OTS!$C:$C,1+ROW($A86)/2)),"")</f>
        <v>7446</v>
      </c>
      <c r="F153">
        <f ca="1">IFERROR(1/(1/IF(MOD(ROW($A86),2),INDEX(OTS!$E:$E,1+ROW($A86)/2),INDEX(OTS!$D:$D,1+ROW($A86)/2))),"")</f>
        <v>8001.9999999999991</v>
      </c>
      <c r="G153">
        <f t="shared" ca="1" si="35"/>
        <v>556</v>
      </c>
      <c r="H153">
        <f t="shared" ca="1" si="33"/>
        <v>7.1000000000000227</v>
      </c>
      <c r="I153">
        <f t="shared" ca="1" si="36"/>
        <v>1.9</v>
      </c>
      <c r="J153">
        <f t="shared" ca="1" si="34"/>
        <v>5.2000000000000224</v>
      </c>
    </row>
    <row r="154" spans="1:10" ht="15" customHeight="1" x14ac:dyDescent="0.25">
      <c r="A154" t="str">
        <f>LEFT(INDEX(OTS!$A:$A,1+ROW($A87)/2))</f>
        <v>d</v>
      </c>
      <c r="B154">
        <f>IF(MOD(ROW($A87),2),-1,1)*REPLACE(INDEX(OTS!$A:$A,1+ROW($A87)/2),1,1,"")</f>
        <v>-7</v>
      </c>
      <c r="C154" t="str">
        <f>LEFT(INDEX(OTS!$B:$B,1+ROW($A87)/2))</f>
        <v>D</v>
      </c>
      <c r="D154">
        <f>IF(MOD(ROW($A87),2),-1,1)*REPLACE(INDEX(OTS!$B:$B,1+ROW($A87)/2),1,1,"")</f>
        <v>-2</v>
      </c>
      <c r="E154">
        <f>IFERROR(1/(1/INDEX(OTS!$C:$C,1+ROW($A87)/2)),"")</f>
        <v>7446</v>
      </c>
      <c r="F154">
        <f ca="1">IFERROR(1/(1/IF(MOD(ROW($A87),2),INDEX(OTS!$E:$E,1+ROW($A87)/2),INDEX(OTS!$D:$D,1+ROW($A87)/2))),"")</f>
        <v>7989.0000000000009</v>
      </c>
      <c r="G154">
        <f t="shared" ca="1" si="35"/>
        <v>543</v>
      </c>
      <c r="H154">
        <f t="shared" ca="1" si="33"/>
        <v>-5.8999999999999773</v>
      </c>
      <c r="I154">
        <f t="shared" ca="1" si="36"/>
        <v>-2.4</v>
      </c>
      <c r="J154">
        <f t="shared" ca="1" si="34"/>
        <v>-3.4999999999999774</v>
      </c>
    </row>
    <row r="155" spans="1:10" ht="15" customHeight="1" x14ac:dyDescent="0.25">
      <c r="A155" t="str">
        <f>LEFT(INDEX(OTS!$A:$A,1+ROW($A88)/2))</f>
        <v>d</v>
      </c>
      <c r="B155">
        <f>IF(MOD(ROW($A88),2),-1,1)*REPLACE(INDEX(OTS!$A:$A,1+ROW($A88)/2),1,1,"")</f>
        <v>8</v>
      </c>
      <c r="C155" t="str">
        <f>LEFT(INDEX(OTS!$B:$B,1+ROW($A88)/2))</f>
        <v>D</v>
      </c>
      <c r="D155">
        <f>IF(MOD(ROW($A88),2),-1,1)*REPLACE(INDEX(OTS!$B:$B,1+ROW($A88)/2),1,1,"")</f>
        <v>2</v>
      </c>
      <c r="E155">
        <f>IFERROR(1/(1/INDEX(OTS!$C:$C,1+ROW($A88)/2)),"")</f>
        <v>7497.0000000000009</v>
      </c>
      <c r="F155">
        <f ca="1">IFERROR(1/(1/IF(MOD(ROW($A88),2),INDEX(OTS!$E:$E,1+ROW($A88)/2),INDEX(OTS!$D:$D,1+ROW($A88)/2))),"")</f>
        <v>8052</v>
      </c>
      <c r="G155">
        <f t="shared" ca="1" si="35"/>
        <v>555</v>
      </c>
      <c r="H155">
        <f t="shared" ca="1" si="33"/>
        <v>6.1000000000000227</v>
      </c>
      <c r="I155">
        <f t="shared" ca="1" si="36"/>
        <v>1.9</v>
      </c>
      <c r="J155">
        <f t="shared" ca="1" si="34"/>
        <v>4.2000000000000224</v>
      </c>
    </row>
    <row r="156" spans="1:10" ht="15" customHeight="1" x14ac:dyDescent="0.25">
      <c r="A156" t="str">
        <f>LEFT(INDEX(OTS!$A:$A,1+ROW($A89)/2))</f>
        <v>d</v>
      </c>
      <c r="B156">
        <f>IF(MOD(ROW($A89),2),-1,1)*REPLACE(INDEX(OTS!$A:$A,1+ROW($A89)/2),1,1,"")</f>
        <v>-8</v>
      </c>
      <c r="C156" t="str">
        <f>LEFT(INDEX(OTS!$B:$B,1+ROW($A89)/2))</f>
        <v>D</v>
      </c>
      <c r="D156">
        <f>IF(MOD(ROW($A89),2),-1,1)*REPLACE(INDEX(OTS!$B:$B,1+ROW($A89)/2),1,1,"")</f>
        <v>-2</v>
      </c>
      <c r="E156">
        <f>IFERROR(1/(1/INDEX(OTS!$C:$C,1+ROW($A89)/2)),"")</f>
        <v>7497.0000000000009</v>
      </c>
      <c r="F156">
        <f ca="1">IFERROR(1/(1/IF(MOD(ROW($A89),2),INDEX(OTS!$E:$E,1+ROW($A89)/2),INDEX(OTS!$D:$D,1+ROW($A89)/2))),"")</f>
        <v>8036.9999999999991</v>
      </c>
      <c r="G156">
        <f t="shared" ca="1" si="35"/>
        <v>540</v>
      </c>
      <c r="H156">
        <f t="shared" ca="1" si="33"/>
        <v>-8.8999999999999773</v>
      </c>
      <c r="I156">
        <f t="shared" ca="1" si="36"/>
        <v>-2.4</v>
      </c>
      <c r="J156">
        <f t="shared" ca="1" si="34"/>
        <v>-6.4999999999999769</v>
      </c>
    </row>
    <row r="157" spans="1:10" ht="15" customHeight="1" x14ac:dyDescent="0.25">
      <c r="A157" t="str">
        <f>LEFT(INDEX(OTS!$A:$A,1+ROW($A90)/2))</f>
        <v>d</v>
      </c>
      <c r="B157">
        <f>IF(MOD(ROW($A90),2),-1,1)*REPLACE(INDEX(OTS!$A:$A,1+ROW($A90)/2),1,1,"")</f>
        <v>9</v>
      </c>
      <c r="C157" t="str">
        <f>LEFT(INDEX(OTS!$B:$B,1+ROW($A90)/2))</f>
        <v>D</v>
      </c>
      <c r="D157">
        <f>IF(MOD(ROW($A90),2),-1,1)*REPLACE(INDEX(OTS!$B:$B,1+ROW($A90)/2),1,1,"")</f>
        <v>3</v>
      </c>
      <c r="E157">
        <f>IFERROR(1/(1/INDEX(OTS!$C:$C,1+ROW($A90)/2)),"")</f>
        <v>7543.0000000000009</v>
      </c>
      <c r="F157">
        <f ca="1">IFERROR(1/(1/IF(MOD(ROW($A90),2),INDEX(OTS!$E:$E,1+ROW($A90)/2),INDEX(OTS!$D:$D,1+ROW($A90)/2))),"")</f>
        <v>8088</v>
      </c>
      <c r="G157">
        <f t="shared" ca="1" si="35"/>
        <v>545</v>
      </c>
      <c r="H157">
        <f t="shared" ca="1" si="33"/>
        <v>-3.8999999999999773</v>
      </c>
      <c r="I157">
        <f t="shared" ca="1" si="36"/>
        <v>-4.9000000000000004</v>
      </c>
      <c r="J157">
        <f t="shared" ca="1" si="34"/>
        <v>1.0000000000000231</v>
      </c>
    </row>
    <row r="158" spans="1:10" ht="15" customHeight="1" x14ac:dyDescent="0.25">
      <c r="A158" t="str">
        <f>LEFT(INDEX(OTS!$A:$A,1+ROW($A91)/2))</f>
        <v>d</v>
      </c>
      <c r="B158">
        <f>IF(MOD(ROW($A91),2),-1,1)*REPLACE(INDEX(OTS!$A:$A,1+ROW($A91)/2),1,1,"")</f>
        <v>-9</v>
      </c>
      <c r="C158" t="str">
        <f>LEFT(INDEX(OTS!$B:$B,1+ROW($A91)/2))</f>
        <v>D</v>
      </c>
      <c r="D158">
        <f>IF(MOD(ROW($A91),2),-1,1)*REPLACE(INDEX(OTS!$B:$B,1+ROW($A91)/2),1,1,"")</f>
        <v>-3</v>
      </c>
      <c r="E158">
        <f>IFERROR(1/(1/INDEX(OTS!$C:$C,1+ROW($A91)/2)),"")</f>
        <v>7543.0000000000009</v>
      </c>
      <c r="F158">
        <f ca="1">IFERROR(1/(1/IF(MOD(ROW($A91),2),INDEX(OTS!$E:$E,1+ROW($A91)/2),INDEX(OTS!$D:$D,1+ROW($A91)/2))),"")</f>
        <v>8088</v>
      </c>
      <c r="G158">
        <f t="shared" ca="1" si="35"/>
        <v>545</v>
      </c>
      <c r="H158">
        <f t="shared" ca="1" si="33"/>
        <v>-3.8999999999999773</v>
      </c>
      <c r="I158">
        <f t="shared" ca="1" si="36"/>
        <v>-4.9000000000000004</v>
      </c>
      <c r="J158">
        <f t="shared" ca="1" si="34"/>
        <v>1.0000000000000231</v>
      </c>
    </row>
    <row r="159" spans="1:10" ht="15" customHeight="1" x14ac:dyDescent="0.25">
      <c r="A159" t="str">
        <f>LEFT(INDEX(OTS!$A:$A,1+ROW($A92)/2))</f>
        <v>d</v>
      </c>
      <c r="B159">
        <f>IF(MOD(ROW($A92),2),-1,1)*REPLACE(INDEX(OTS!$A:$A,1+ROW($A92)/2),1,1,"")</f>
        <v>10</v>
      </c>
      <c r="C159" t="str">
        <f>LEFT(INDEX(OTS!$B:$B,1+ROW($A92)/2))</f>
        <v>D</v>
      </c>
      <c r="D159">
        <f>IF(MOD(ROW($A92),2),-1,1)*REPLACE(INDEX(OTS!$B:$B,1+ROW($A92)/2),1,1,"")</f>
        <v>3</v>
      </c>
      <c r="E159">
        <f>IFERROR(1/(1/INDEX(OTS!$C:$C,1+ROW($A92)/2)),"")</f>
        <v>7494</v>
      </c>
      <c r="F159">
        <f ca="1">IFERROR(1/(1/IF(MOD(ROW($A92),2),INDEX(OTS!$E:$E,1+ROW($A92)/2),INDEX(OTS!$D:$D,1+ROW($A92)/2))),"")</f>
        <v>8036.9999999999991</v>
      </c>
      <c r="G159">
        <f t="shared" ca="1" si="35"/>
        <v>543</v>
      </c>
      <c r="H159">
        <f t="shared" ca="1" si="33"/>
        <v>-5.8999999999999773</v>
      </c>
      <c r="I159">
        <f t="shared" ca="1" si="36"/>
        <v>-4.9000000000000004</v>
      </c>
      <c r="J159">
        <f t="shared" ca="1" si="34"/>
        <v>-0.99999999999997691</v>
      </c>
    </row>
    <row r="160" spans="1:10" ht="15" customHeight="1" x14ac:dyDescent="0.25">
      <c r="A160" t="str">
        <f>LEFT(INDEX(OTS!$A:$A,1+ROW($A93)/2))</f>
        <v>d</v>
      </c>
      <c r="B160">
        <f>IF(MOD(ROW($A93),2),-1,1)*REPLACE(INDEX(OTS!$A:$A,1+ROW($A93)/2),1,1,"")</f>
        <v>-10</v>
      </c>
      <c r="C160" t="str">
        <f>LEFT(INDEX(OTS!$B:$B,1+ROW($A93)/2))</f>
        <v>D</v>
      </c>
      <c r="D160">
        <f>IF(MOD(ROW($A93),2),-1,1)*REPLACE(INDEX(OTS!$B:$B,1+ROW($A93)/2),1,1,"")</f>
        <v>-3</v>
      </c>
      <c r="E160">
        <f>IFERROR(1/(1/INDEX(OTS!$C:$C,1+ROW($A93)/2)),"")</f>
        <v>7494</v>
      </c>
      <c r="F160">
        <f ca="1">IFERROR(1/(1/IF(MOD(ROW($A93),2),INDEX(OTS!$E:$E,1+ROW($A93)/2),INDEX(OTS!$D:$D,1+ROW($A93)/2))),"")</f>
        <v>8040.0000000000009</v>
      </c>
      <c r="G160">
        <f t="shared" ca="1" si="35"/>
        <v>546</v>
      </c>
      <c r="H160">
        <f t="shared" ca="1" si="33"/>
        <v>-2.8999999999999773</v>
      </c>
      <c r="I160">
        <f t="shared" ca="1" si="36"/>
        <v>-4.9000000000000004</v>
      </c>
      <c r="J160">
        <f t="shared" ca="1" si="34"/>
        <v>2.0000000000000231</v>
      </c>
    </row>
    <row r="161" spans="1:10" ht="15" customHeight="1" x14ac:dyDescent="0.25">
      <c r="A161" t="str">
        <f>LEFT(INDEX(OTS!$A:$A,1+ROW($A94)/2))</f>
        <v>d</v>
      </c>
      <c r="B161">
        <f>IF(MOD(ROW($A94),2),-1,1)*REPLACE(INDEX(OTS!$A:$A,1+ROW($A94)/2),1,1,"")</f>
        <v>11</v>
      </c>
      <c r="C161" t="str">
        <f>LEFT(INDEX(OTS!$B:$B,1+ROW($A94)/2))</f>
        <v>D</v>
      </c>
      <c r="D161">
        <f>IF(MOD(ROW($A94),2),-1,1)*REPLACE(INDEX(OTS!$B:$B,1+ROW($A94)/2),1,1,"")</f>
        <v>3</v>
      </c>
      <c r="E161">
        <f>IFERROR(1/(1/INDEX(OTS!$C:$C,1+ROW($A94)/2)),"")</f>
        <v>7346</v>
      </c>
      <c r="F161">
        <f ca="1">IFERROR(1/(1/IF(MOD(ROW($A94),2),INDEX(OTS!$E:$E,1+ROW($A94)/2),INDEX(OTS!$D:$D,1+ROW($A94)/2))),"")</f>
        <v>7886.9999999999991</v>
      </c>
      <c r="G161">
        <f t="shared" ca="1" si="35"/>
        <v>541</v>
      </c>
      <c r="H161">
        <f t="shared" ca="1" si="33"/>
        <v>-7.8999999999999773</v>
      </c>
      <c r="I161">
        <f t="shared" ca="1" si="36"/>
        <v>-4.9000000000000004</v>
      </c>
      <c r="J161">
        <f t="shared" ca="1" si="34"/>
        <v>-2.9999999999999769</v>
      </c>
    </row>
    <row r="162" spans="1:10" ht="15" customHeight="1" x14ac:dyDescent="0.25">
      <c r="A162" t="str">
        <f>LEFT(INDEX(OTS!$A:$A,1+ROW($A95)/2))</f>
        <v>d</v>
      </c>
      <c r="B162">
        <f>IF(MOD(ROW($A95),2),-1,1)*REPLACE(INDEX(OTS!$A:$A,1+ROW($A95)/2),1,1,"")</f>
        <v>-11</v>
      </c>
      <c r="C162" t="str">
        <f>LEFT(INDEX(OTS!$B:$B,1+ROW($A95)/2))</f>
        <v>D</v>
      </c>
      <c r="D162">
        <f>IF(MOD(ROW($A95),2),-1,1)*REPLACE(INDEX(OTS!$B:$B,1+ROW($A95)/2),1,1,"")</f>
        <v>-3</v>
      </c>
      <c r="E162">
        <f>IFERROR(1/(1/INDEX(OTS!$C:$C,1+ROW($A95)/2)),"")</f>
        <v>7346</v>
      </c>
      <c r="F162">
        <f ca="1">IFERROR(1/(1/IF(MOD(ROW($A95),2),INDEX(OTS!$E:$E,1+ROW($A95)/2),INDEX(OTS!$D:$D,1+ROW($A95)/2))),"")</f>
        <v>7888</v>
      </c>
      <c r="G162">
        <f t="shared" ca="1" si="35"/>
        <v>542</v>
      </c>
      <c r="H162">
        <f t="shared" ca="1" si="33"/>
        <v>-6.8999999999999773</v>
      </c>
      <c r="I162">
        <f t="shared" ca="1" si="36"/>
        <v>-4.9000000000000004</v>
      </c>
      <c r="J162">
        <f t="shared" ca="1" si="34"/>
        <v>-1.9999999999999769</v>
      </c>
    </row>
    <row r="163" spans="1:10" ht="15" customHeight="1" x14ac:dyDescent="0.25">
      <c r="A163" t="str">
        <f>LEFT(INDEX(OTS!$A:$A,1+ROW($A96)/2))</f>
        <v>d</v>
      </c>
      <c r="B163">
        <f>IF(MOD(ROW($A96),2),-1,1)*REPLACE(INDEX(OTS!$A:$A,1+ROW($A96)/2),1,1,"")</f>
        <v>12</v>
      </c>
      <c r="C163" t="str">
        <f>LEFT(INDEX(OTS!$B:$B,1+ROW($A96)/2))</f>
        <v>D</v>
      </c>
      <c r="D163">
        <f>IF(MOD(ROW($A96),2),-1,1)*REPLACE(INDEX(OTS!$B:$B,1+ROW($A96)/2),1,1,"")</f>
        <v>3</v>
      </c>
      <c r="E163">
        <f>IFERROR(1/(1/INDEX(OTS!$C:$C,1+ROW($A96)/2)),"")</f>
        <v>7397</v>
      </c>
      <c r="F163">
        <f ca="1">IFERROR(1/(1/IF(MOD(ROW($A96),2),INDEX(OTS!$E:$E,1+ROW($A96)/2),INDEX(OTS!$D:$D,1+ROW($A96)/2))),"")</f>
        <v>7944</v>
      </c>
      <c r="G163">
        <f t="shared" ca="1" si="35"/>
        <v>547</v>
      </c>
      <c r="H163">
        <f t="shared" ca="1" si="33"/>
        <v>-1.8999999999999773</v>
      </c>
      <c r="I163">
        <f t="shared" ca="1" si="36"/>
        <v>-4.9000000000000004</v>
      </c>
      <c r="J163">
        <f t="shared" ca="1" si="34"/>
        <v>3.0000000000000231</v>
      </c>
    </row>
    <row r="164" spans="1:10" ht="15" customHeight="1" x14ac:dyDescent="0.25">
      <c r="A164" t="str">
        <f>LEFT(INDEX(OTS!$A:$A,1+ROW($A97)/2))</f>
        <v>d</v>
      </c>
      <c r="B164">
        <f>IF(MOD(ROW($A97),2),-1,1)*REPLACE(INDEX(OTS!$A:$A,1+ROW($A97)/2),1,1,"")</f>
        <v>-12</v>
      </c>
      <c r="C164" t="str">
        <f>LEFT(INDEX(OTS!$B:$B,1+ROW($A97)/2))</f>
        <v>D</v>
      </c>
      <c r="D164">
        <f>IF(MOD(ROW($A97),2),-1,1)*REPLACE(INDEX(OTS!$B:$B,1+ROW($A97)/2),1,1,"")</f>
        <v>-3</v>
      </c>
      <c r="E164">
        <f>IFERROR(1/(1/INDEX(OTS!$C:$C,1+ROW($A97)/2)),"")</f>
        <v>7397</v>
      </c>
      <c r="F164">
        <f ca="1">IFERROR(1/(1/IF(MOD(ROW($A97),2),INDEX(OTS!$E:$E,1+ROW($A97)/2),INDEX(OTS!$D:$D,1+ROW($A97)/2))),"")</f>
        <v>7940</v>
      </c>
      <c r="G164">
        <f t="shared" ca="1" si="35"/>
        <v>543</v>
      </c>
      <c r="H164">
        <f t="shared" ca="1" si="33"/>
        <v>-5.8999999999999773</v>
      </c>
      <c r="I164">
        <f t="shared" ca="1" si="36"/>
        <v>-4.9000000000000004</v>
      </c>
      <c r="J164">
        <f t="shared" ca="1" si="34"/>
        <v>-0.99999999999997691</v>
      </c>
    </row>
    <row r="165" spans="1:10" ht="15" customHeight="1" x14ac:dyDescent="0.25">
      <c r="A165" t="str">
        <f>LEFT(INDEX(OTS!$A:$A,1+ROW($A98)/2))</f>
        <v/>
      </c>
      <c r="B165" t="e">
        <f>IF(MOD(ROW($A98),2),-1,1)*REPLACE(INDEX(OTS!$A:$A,1+ROW($A98)/2),1,1,"")</f>
        <v>#VALUE!</v>
      </c>
      <c r="C165" t="str">
        <f>LEFT(INDEX(OTS!$B:$B,1+ROW($A98)/2))</f>
        <v/>
      </c>
      <c r="D165" t="e">
        <f>IF(MOD(ROW($A98),2),-1,1)*REPLACE(INDEX(OTS!$B:$B,1+ROW($A98)/2),1,1,"")</f>
        <v>#VALUE!</v>
      </c>
      <c r="E165" t="str">
        <f>IFERROR(1/(1/INDEX(OTS!$C:$C,1+ROW($A98)/2)),"")</f>
        <v/>
      </c>
      <c r="F165" t="str">
        <f>IFERROR(1/(1/IF(MOD(ROW($A98),2),INDEX(OTS!$E:$E,1+ROW($A98)/2),INDEX(OTS!$D:$D,1+ROW($A98)/2))),"")</f>
        <v/>
      </c>
      <c r="G165" t="str">
        <f t="shared" si="35"/>
        <v/>
      </c>
      <c r="H165" t="str">
        <f t="shared" ca="1" si="33"/>
        <v/>
      </c>
      <c r="I165" t="str">
        <f t="shared" si="36"/>
        <v/>
      </c>
      <c r="J165" t="str">
        <f t="shared" ca="1" si="34"/>
        <v/>
      </c>
    </row>
    <row r="166" spans="1:10" ht="15" customHeight="1" x14ac:dyDescent="0.25">
      <c r="A166" t="str">
        <f>LEFT(INDEX(OTS!$A:$A,1+ROW($A99)/2))</f>
        <v/>
      </c>
      <c r="B166" t="e">
        <f>IF(MOD(ROW($A99),2),-1,1)*REPLACE(INDEX(OTS!$A:$A,1+ROW($A99)/2),1,1,"")</f>
        <v>#VALUE!</v>
      </c>
      <c r="C166" t="str">
        <f>LEFT(INDEX(OTS!$B:$B,1+ROW($A99)/2))</f>
        <v/>
      </c>
      <c r="D166" t="e">
        <f>IF(MOD(ROW($A99),2),-1,1)*REPLACE(INDEX(OTS!$B:$B,1+ROW($A99)/2),1,1,"")</f>
        <v>#VALUE!</v>
      </c>
      <c r="E166" t="str">
        <f>IFERROR(1/(1/INDEX(OTS!$C:$C,1+ROW($A99)/2)),"")</f>
        <v/>
      </c>
      <c r="F166" t="str">
        <f>IFERROR(1/(1/IF(MOD(ROW($A99),2),INDEX(OTS!$E:$E,1+ROW($A99)/2),INDEX(OTS!$D:$D,1+ROW($A99)/2))),"")</f>
        <v/>
      </c>
      <c r="G166" t="str">
        <f t="shared" si="35"/>
        <v/>
      </c>
      <c r="H166" t="str">
        <f t="shared" ca="1" si="33"/>
        <v/>
      </c>
      <c r="I166" t="str">
        <f t="shared" si="36"/>
        <v/>
      </c>
      <c r="J166" t="str">
        <f t="shared" ca="1" si="34"/>
        <v/>
      </c>
    </row>
    <row r="167" spans="1:10" ht="15" customHeight="1" x14ac:dyDescent="0.25">
      <c r="A167" t="str">
        <f>LEFT(INDEX(OTS!$A:$A,1+ROW($A100)/2))</f>
        <v/>
      </c>
      <c r="B167" t="e">
        <f>IF(MOD(ROW($A100),2),-1,1)*REPLACE(INDEX(OTS!$A:$A,1+ROW($A100)/2),1,1,"")</f>
        <v>#VALUE!</v>
      </c>
      <c r="C167" t="str">
        <f>LEFT(INDEX(OTS!$B:$B,1+ROW($A100)/2))</f>
        <v/>
      </c>
      <c r="D167" t="e">
        <f>IF(MOD(ROW($A100),2),-1,1)*REPLACE(INDEX(OTS!$B:$B,1+ROW($A100)/2),1,1,"")</f>
        <v>#VALUE!</v>
      </c>
      <c r="E167" t="str">
        <f>IFERROR(1/(1/INDEX(OTS!$C:$C,1+ROW($A100)/2)),"")</f>
        <v/>
      </c>
      <c r="F167" t="str">
        <f>IFERROR(1/(1/IF(MOD(ROW($A100),2),INDEX(OTS!$E:$E,1+ROW($A100)/2),INDEX(OTS!$D:$D,1+ROW($A100)/2))),"")</f>
        <v/>
      </c>
      <c r="G167" t="str">
        <f t="shared" si="35"/>
        <v/>
      </c>
      <c r="H167" t="str">
        <f t="shared" ca="1" si="33"/>
        <v/>
      </c>
      <c r="I167" t="str">
        <f t="shared" si="36"/>
        <v/>
      </c>
      <c r="J167" t="str">
        <f t="shared" ca="1" si="34"/>
        <v/>
      </c>
    </row>
    <row r="168" spans="1:10" ht="15" customHeight="1" x14ac:dyDescent="0.25">
      <c r="A168" t="str">
        <f>LEFT(INDEX(OTS!$A:$A,1+ROW($A101)/2))</f>
        <v/>
      </c>
      <c r="B168" t="e">
        <f>IF(MOD(ROW($A101),2),-1,1)*REPLACE(INDEX(OTS!$A:$A,1+ROW($A101)/2),1,1,"")</f>
        <v>#VALUE!</v>
      </c>
      <c r="C168" t="str">
        <f>LEFT(INDEX(OTS!$B:$B,1+ROW($A101)/2))</f>
        <v/>
      </c>
      <c r="D168" t="e">
        <f>IF(MOD(ROW($A101),2),-1,1)*REPLACE(INDEX(OTS!$B:$B,1+ROW($A101)/2),1,1,"")</f>
        <v>#VALUE!</v>
      </c>
      <c r="E168" t="str">
        <f>IFERROR(1/(1/INDEX(OTS!$C:$C,1+ROW($A101)/2)),"")</f>
        <v/>
      </c>
      <c r="F168" t="str">
        <f>IFERROR(1/(1/IF(MOD(ROW($A101),2),INDEX(OTS!$E:$E,1+ROW($A101)/2),INDEX(OTS!$D:$D,1+ROW($A101)/2))),"")</f>
        <v/>
      </c>
      <c r="G168" t="str">
        <f t="shared" si="35"/>
        <v/>
      </c>
      <c r="H168" t="str">
        <f t="shared" ca="1" si="33"/>
        <v/>
      </c>
      <c r="I168" t="str">
        <f t="shared" si="36"/>
        <v/>
      </c>
      <c r="J168" t="str">
        <f t="shared" ca="1" si="34"/>
        <v/>
      </c>
    </row>
    <row r="169" spans="1:10" ht="15" customHeight="1" x14ac:dyDescent="0.25">
      <c r="A169" t="str">
        <f>LEFT(INDEX(OTS!$A:$A,1+ROW($A102)/2))</f>
        <v/>
      </c>
      <c r="B169" t="e">
        <f>IF(MOD(ROW($A102),2),-1,1)*REPLACE(INDEX(OTS!$A:$A,1+ROW($A102)/2),1,1,"")</f>
        <v>#VALUE!</v>
      </c>
      <c r="C169" t="str">
        <f>LEFT(INDEX(OTS!$B:$B,1+ROW($A102)/2))</f>
        <v/>
      </c>
      <c r="D169" t="e">
        <f>IF(MOD(ROW($A102),2),-1,1)*REPLACE(INDEX(OTS!$B:$B,1+ROW($A102)/2),1,1,"")</f>
        <v>#VALUE!</v>
      </c>
      <c r="E169" t="str">
        <f>IFERROR(1/(1/INDEX(OTS!$C:$C,1+ROW($A102)/2)),"")</f>
        <v/>
      </c>
      <c r="F169" t="str">
        <f>IFERROR(1/(1/IF(MOD(ROW($A102),2),INDEX(OTS!$E:$E,1+ROW($A102)/2),INDEX(OTS!$D:$D,1+ROW($A102)/2))),"")</f>
        <v/>
      </c>
      <c r="G169" t="str">
        <f t="shared" si="35"/>
        <v/>
      </c>
      <c r="H169" t="str">
        <f t="shared" ca="1" si="33"/>
        <v/>
      </c>
      <c r="I169" t="str">
        <f t="shared" si="36"/>
        <v/>
      </c>
      <c r="J169" t="str">
        <f t="shared" ca="1" si="34"/>
        <v/>
      </c>
    </row>
    <row r="170" spans="1:10" ht="15" customHeight="1" x14ac:dyDescent="0.25">
      <c r="A170" t="str">
        <f>LEFT(INDEX(OTS!$A:$A,1+ROW($A103)/2))</f>
        <v/>
      </c>
      <c r="B170" t="e">
        <f>IF(MOD(ROW($A103),2),-1,1)*REPLACE(INDEX(OTS!$A:$A,1+ROW($A103)/2),1,1,"")</f>
        <v>#VALUE!</v>
      </c>
      <c r="C170" t="str">
        <f>LEFT(INDEX(OTS!$B:$B,1+ROW($A103)/2))</f>
        <v/>
      </c>
      <c r="D170" t="e">
        <f>IF(MOD(ROW($A103),2),-1,1)*REPLACE(INDEX(OTS!$B:$B,1+ROW($A103)/2),1,1,"")</f>
        <v>#VALUE!</v>
      </c>
      <c r="E170" t="str">
        <f>IFERROR(1/(1/INDEX(OTS!$C:$C,1+ROW($A103)/2)),"")</f>
        <v/>
      </c>
      <c r="F170" t="str">
        <f>IFERROR(1/(1/IF(MOD(ROW($A103),2),INDEX(OTS!$E:$E,1+ROW($A103)/2),INDEX(OTS!$D:$D,1+ROW($A103)/2))),"")</f>
        <v/>
      </c>
      <c r="G170" t="str">
        <f t="shared" si="35"/>
        <v/>
      </c>
      <c r="H170" t="str">
        <f t="shared" ca="1" si="33"/>
        <v/>
      </c>
      <c r="I170" t="str">
        <f t="shared" si="36"/>
        <v/>
      </c>
      <c r="J170" t="str">
        <f t="shared" ca="1" si="34"/>
        <v/>
      </c>
    </row>
    <row r="171" spans="1:10" ht="15" customHeight="1" x14ac:dyDescent="0.25">
      <c r="A171" t="str">
        <f>LEFT(INDEX(OTS!$A:$A,1+ROW($A104)/2))</f>
        <v/>
      </c>
      <c r="B171" t="e">
        <f>IF(MOD(ROW($A104),2),-1,1)*REPLACE(INDEX(OTS!$A:$A,1+ROW($A104)/2),1,1,"")</f>
        <v>#VALUE!</v>
      </c>
      <c r="C171" t="str">
        <f>LEFT(INDEX(OTS!$B:$B,1+ROW($A104)/2))</f>
        <v/>
      </c>
      <c r="D171" t="e">
        <f>IF(MOD(ROW($A104),2),-1,1)*REPLACE(INDEX(OTS!$B:$B,1+ROW($A104)/2),1,1,"")</f>
        <v>#VALUE!</v>
      </c>
      <c r="E171" t="str">
        <f>IFERROR(1/(1/INDEX(OTS!$C:$C,1+ROW($A104)/2)),"")</f>
        <v/>
      </c>
      <c r="F171" t="str">
        <f>IFERROR(1/(1/IF(MOD(ROW($A104),2),INDEX(OTS!$E:$E,1+ROW($A104)/2),INDEX(OTS!$D:$D,1+ROW($A104)/2))),"")</f>
        <v/>
      </c>
      <c r="G171" t="str">
        <f t="shared" si="35"/>
        <v/>
      </c>
      <c r="H171" t="str">
        <f t="shared" ca="1" si="33"/>
        <v/>
      </c>
      <c r="I171" t="str">
        <f t="shared" si="36"/>
        <v/>
      </c>
      <c r="J171" t="str">
        <f t="shared" ca="1" si="34"/>
        <v/>
      </c>
    </row>
    <row r="172" spans="1:10" ht="15" customHeight="1" x14ac:dyDescent="0.25">
      <c r="A172" t="str">
        <f>LEFT(INDEX(OTS!$A:$A,1+ROW($A105)/2))</f>
        <v/>
      </c>
      <c r="B172" t="e">
        <f>IF(MOD(ROW($A105),2),-1,1)*REPLACE(INDEX(OTS!$A:$A,1+ROW($A105)/2),1,1,"")</f>
        <v>#VALUE!</v>
      </c>
      <c r="C172" t="str">
        <f>LEFT(INDEX(OTS!$B:$B,1+ROW($A105)/2))</f>
        <v/>
      </c>
      <c r="D172" t="e">
        <f>IF(MOD(ROW($A105),2),-1,1)*REPLACE(INDEX(OTS!$B:$B,1+ROW($A105)/2),1,1,"")</f>
        <v>#VALUE!</v>
      </c>
      <c r="E172" t="str">
        <f>IFERROR(1/(1/INDEX(OTS!$C:$C,1+ROW($A105)/2)),"")</f>
        <v/>
      </c>
      <c r="F172" t="str">
        <f>IFERROR(1/(1/IF(MOD(ROW($A105),2),INDEX(OTS!$E:$E,1+ROW($A105)/2),INDEX(OTS!$D:$D,1+ROW($A105)/2))),"")</f>
        <v/>
      </c>
      <c r="G172" t="str">
        <f t="shared" si="35"/>
        <v/>
      </c>
      <c r="H172" t="str">
        <f t="shared" ca="1" si="33"/>
        <v/>
      </c>
      <c r="I172" t="str">
        <f t="shared" si="36"/>
        <v/>
      </c>
      <c r="J172" t="str">
        <f t="shared" ca="1" si="34"/>
        <v/>
      </c>
    </row>
    <row r="173" spans="1:10" ht="15" customHeight="1" x14ac:dyDescent="0.25">
      <c r="A173" t="str">
        <f>LEFT(INDEX(OTS!$A:$A,1+ROW($A106)/2))</f>
        <v/>
      </c>
      <c r="B173" t="e">
        <f>IF(MOD(ROW($A106),2),-1,1)*REPLACE(INDEX(OTS!$A:$A,1+ROW($A106)/2),1,1,"")</f>
        <v>#VALUE!</v>
      </c>
      <c r="C173" t="str">
        <f>LEFT(INDEX(OTS!$B:$B,1+ROW($A106)/2))</f>
        <v/>
      </c>
      <c r="D173" t="e">
        <f>IF(MOD(ROW($A106),2),-1,1)*REPLACE(INDEX(OTS!$B:$B,1+ROW($A106)/2),1,1,"")</f>
        <v>#VALUE!</v>
      </c>
      <c r="E173" t="str">
        <f>IFERROR(1/(1/INDEX(OTS!$C:$C,1+ROW($A106)/2)),"")</f>
        <v/>
      </c>
      <c r="F173" t="str">
        <f>IFERROR(1/(1/IF(MOD(ROW($A106),2),INDEX(OTS!$E:$E,1+ROW($A106)/2),INDEX(OTS!$D:$D,1+ROW($A106)/2))),"")</f>
        <v/>
      </c>
      <c r="G173" t="str">
        <f t="shared" si="35"/>
        <v/>
      </c>
      <c r="H173" t="str">
        <f t="shared" ca="1" si="33"/>
        <v/>
      </c>
      <c r="I173" t="str">
        <f t="shared" si="36"/>
        <v/>
      </c>
      <c r="J173" t="str">
        <f t="shared" ca="1" si="34"/>
        <v/>
      </c>
    </row>
    <row r="174" spans="1:10" ht="15" customHeight="1" x14ac:dyDescent="0.25">
      <c r="A174" t="str">
        <f>LEFT(INDEX(OTS!$A:$A,1+ROW($A107)/2))</f>
        <v/>
      </c>
      <c r="B174" t="e">
        <f>IF(MOD(ROW($A107),2),-1,1)*REPLACE(INDEX(OTS!$A:$A,1+ROW($A107)/2),1,1,"")</f>
        <v>#VALUE!</v>
      </c>
      <c r="C174" t="str">
        <f>LEFT(INDEX(OTS!$B:$B,1+ROW($A107)/2))</f>
        <v/>
      </c>
      <c r="D174" t="e">
        <f>IF(MOD(ROW($A107),2),-1,1)*REPLACE(INDEX(OTS!$B:$B,1+ROW($A107)/2),1,1,"")</f>
        <v>#VALUE!</v>
      </c>
      <c r="E174" t="str">
        <f>IFERROR(1/(1/INDEX(OTS!$C:$C,1+ROW($A107)/2)),"")</f>
        <v/>
      </c>
      <c r="F174" t="str">
        <f>IFERROR(1/(1/IF(MOD(ROW($A107),2),INDEX(OTS!$E:$E,1+ROW($A107)/2),INDEX(OTS!$D:$D,1+ROW($A107)/2))),"")</f>
        <v/>
      </c>
      <c r="G174" t="str">
        <f t="shared" si="35"/>
        <v/>
      </c>
      <c r="H174" t="str">
        <f t="shared" ca="1" si="33"/>
        <v/>
      </c>
      <c r="I174" t="str">
        <f t="shared" si="36"/>
        <v/>
      </c>
      <c r="J174" t="str">
        <f t="shared" ca="1" si="34"/>
        <v/>
      </c>
    </row>
    <row r="175" spans="1:10" ht="15" customHeight="1" x14ac:dyDescent="0.25">
      <c r="A175" t="str">
        <f>LEFT(INDEX(OTS!$A:$A,1+ROW($A108)/2))</f>
        <v/>
      </c>
      <c r="B175" t="e">
        <f>IF(MOD(ROW($A108),2),-1,1)*REPLACE(INDEX(OTS!$A:$A,1+ROW($A108)/2),1,1,"")</f>
        <v>#VALUE!</v>
      </c>
      <c r="C175" t="str">
        <f>LEFT(INDEX(OTS!$B:$B,1+ROW($A108)/2))</f>
        <v/>
      </c>
      <c r="D175" t="e">
        <f>IF(MOD(ROW($A108),2),-1,1)*REPLACE(INDEX(OTS!$B:$B,1+ROW($A108)/2),1,1,"")</f>
        <v>#VALUE!</v>
      </c>
      <c r="E175" t="str">
        <f>IFERROR(1/(1/INDEX(OTS!$C:$C,1+ROW($A108)/2)),"")</f>
        <v/>
      </c>
      <c r="F175" t="str">
        <f>IFERROR(1/(1/IF(MOD(ROW($A108),2),INDEX(OTS!$E:$E,1+ROW($A108)/2),INDEX(OTS!$D:$D,1+ROW($A108)/2))),"")</f>
        <v/>
      </c>
      <c r="G175" t="str">
        <f t="shared" si="35"/>
        <v/>
      </c>
      <c r="H175" t="str">
        <f t="shared" ca="1" si="33"/>
        <v/>
      </c>
      <c r="I175" t="str">
        <f t="shared" si="36"/>
        <v/>
      </c>
      <c r="J175" t="str">
        <f t="shared" ca="1" si="34"/>
        <v/>
      </c>
    </row>
    <row r="176" spans="1:10" ht="15" customHeight="1" x14ac:dyDescent="0.25">
      <c r="A176" t="str">
        <f>LEFT(INDEX(OTS!$A:$A,1+ROW($A109)/2))</f>
        <v/>
      </c>
      <c r="B176" t="e">
        <f>IF(MOD(ROW($A109),2),-1,1)*REPLACE(INDEX(OTS!$A:$A,1+ROW($A109)/2),1,1,"")</f>
        <v>#VALUE!</v>
      </c>
      <c r="C176" t="str">
        <f>LEFT(INDEX(OTS!$B:$B,1+ROW($A109)/2))</f>
        <v/>
      </c>
      <c r="D176" t="e">
        <f>IF(MOD(ROW($A109),2),-1,1)*REPLACE(INDEX(OTS!$B:$B,1+ROW($A109)/2),1,1,"")</f>
        <v>#VALUE!</v>
      </c>
      <c r="E176" t="str">
        <f>IFERROR(1/(1/INDEX(OTS!$C:$C,1+ROW($A109)/2)),"")</f>
        <v/>
      </c>
      <c r="F176" t="str">
        <f>IFERROR(1/(1/IF(MOD(ROW($A109),2),INDEX(OTS!$E:$E,1+ROW($A109)/2),INDEX(OTS!$D:$D,1+ROW($A109)/2))),"")</f>
        <v/>
      </c>
      <c r="G176" t="str">
        <f t="shared" si="35"/>
        <v/>
      </c>
      <c r="H176" t="str">
        <f t="shared" ca="1" si="33"/>
        <v/>
      </c>
      <c r="I176" t="str">
        <f t="shared" si="36"/>
        <v/>
      </c>
      <c r="J176" t="str">
        <f t="shared" ca="1" si="34"/>
        <v/>
      </c>
    </row>
    <row r="177" spans="1:10" ht="15" customHeight="1" x14ac:dyDescent="0.25">
      <c r="A177" t="str">
        <f>LEFT(INDEX(OTS!$A:$A,1+ROW($A110)/2))</f>
        <v/>
      </c>
      <c r="B177" t="e">
        <f>IF(MOD(ROW($A110),2),-1,1)*REPLACE(INDEX(OTS!$A:$A,1+ROW($A110)/2),1,1,"")</f>
        <v>#VALUE!</v>
      </c>
      <c r="C177" t="str">
        <f>LEFT(INDEX(OTS!$B:$B,1+ROW($A110)/2))</f>
        <v/>
      </c>
      <c r="D177" t="e">
        <f>IF(MOD(ROW($A110),2),-1,1)*REPLACE(INDEX(OTS!$B:$B,1+ROW($A110)/2),1,1,"")</f>
        <v>#VALUE!</v>
      </c>
      <c r="E177" t="str">
        <f>IFERROR(1/(1/INDEX(OTS!$C:$C,1+ROW($A110)/2)),"")</f>
        <v/>
      </c>
      <c r="F177" t="str">
        <f>IFERROR(1/(1/IF(MOD(ROW($A110),2),INDEX(OTS!$E:$E,1+ROW($A110)/2),INDEX(OTS!$D:$D,1+ROW($A110)/2))),"")</f>
        <v/>
      </c>
      <c r="G177" t="str">
        <f t="shared" si="35"/>
        <v/>
      </c>
      <c r="H177" t="str">
        <f t="shared" ca="1" si="33"/>
        <v/>
      </c>
      <c r="I177" t="str">
        <f t="shared" si="36"/>
        <v/>
      </c>
      <c r="J177" t="str">
        <f t="shared" ca="1" si="34"/>
        <v/>
      </c>
    </row>
    <row r="178" spans="1:10" ht="15" customHeight="1" x14ac:dyDescent="0.25">
      <c r="A178" t="str">
        <f>LEFT(INDEX(OTS!$A:$A,1+ROW($A111)/2))</f>
        <v/>
      </c>
      <c r="B178" t="e">
        <f>IF(MOD(ROW($A111),2),-1,1)*REPLACE(INDEX(OTS!$A:$A,1+ROW($A111)/2),1,1,"")</f>
        <v>#VALUE!</v>
      </c>
      <c r="C178" t="str">
        <f>LEFT(INDEX(OTS!$B:$B,1+ROW($A111)/2))</f>
        <v/>
      </c>
      <c r="D178" t="e">
        <f>IF(MOD(ROW($A111),2),-1,1)*REPLACE(INDEX(OTS!$B:$B,1+ROW($A111)/2),1,1,"")</f>
        <v>#VALUE!</v>
      </c>
      <c r="E178" t="str">
        <f>IFERROR(1/(1/INDEX(OTS!$C:$C,1+ROW($A111)/2)),"")</f>
        <v/>
      </c>
      <c r="F178" t="str">
        <f>IFERROR(1/(1/IF(MOD(ROW($A111),2),INDEX(OTS!$E:$E,1+ROW($A111)/2),INDEX(OTS!$D:$D,1+ROW($A111)/2))),"")</f>
        <v/>
      </c>
      <c r="G178" t="str">
        <f t="shared" si="35"/>
        <v/>
      </c>
      <c r="H178" t="str">
        <f t="shared" ca="1" si="33"/>
        <v/>
      </c>
      <c r="I178" t="str">
        <f t="shared" si="36"/>
        <v/>
      </c>
      <c r="J178" t="str">
        <f t="shared" ca="1" si="34"/>
        <v/>
      </c>
    </row>
    <row r="179" spans="1:10" ht="15" customHeight="1" x14ac:dyDescent="0.25">
      <c r="A179" t="str">
        <f>LEFT(INDEX(OTS!$A:$A,1+ROW($A112)/2))</f>
        <v/>
      </c>
      <c r="B179" t="e">
        <f>IF(MOD(ROW($A112),2),-1,1)*REPLACE(INDEX(OTS!$A:$A,1+ROW($A112)/2),1,1,"")</f>
        <v>#VALUE!</v>
      </c>
      <c r="C179" t="str">
        <f>LEFT(INDEX(OTS!$B:$B,1+ROW($A112)/2))</f>
        <v/>
      </c>
      <c r="D179" t="e">
        <f>IF(MOD(ROW($A112),2),-1,1)*REPLACE(INDEX(OTS!$B:$B,1+ROW($A112)/2),1,1,"")</f>
        <v>#VALUE!</v>
      </c>
      <c r="E179" t="str">
        <f>IFERROR(1/(1/INDEX(OTS!$C:$C,1+ROW($A112)/2)),"")</f>
        <v/>
      </c>
      <c r="F179" t="str">
        <f>IFERROR(1/(1/IF(MOD(ROW($A112),2),INDEX(OTS!$E:$E,1+ROW($A112)/2),INDEX(OTS!$D:$D,1+ROW($A112)/2))),"")</f>
        <v/>
      </c>
      <c r="G179" t="str">
        <f t="shared" si="35"/>
        <v/>
      </c>
      <c r="H179" t="str">
        <f t="shared" ref="H179:H210" ca="1" si="37">IFERROR($G179-$H$65,"")</f>
        <v/>
      </c>
      <c r="I179" t="str">
        <f t="shared" si="36"/>
        <v/>
      </c>
      <c r="J179" t="str">
        <f t="shared" ca="1" si="34"/>
        <v/>
      </c>
    </row>
    <row r="180" spans="1:10" ht="15" customHeight="1" x14ac:dyDescent="0.25">
      <c r="A180" t="str">
        <f>LEFT(INDEX(OTS!$A:$A,1+ROW($A113)/2))</f>
        <v/>
      </c>
      <c r="B180" t="e">
        <f>IF(MOD(ROW($A113),2),-1,1)*REPLACE(INDEX(OTS!$A:$A,1+ROW($A113)/2),1,1,"")</f>
        <v>#VALUE!</v>
      </c>
      <c r="C180" t="str">
        <f>LEFT(INDEX(OTS!$B:$B,1+ROW($A113)/2))</f>
        <v/>
      </c>
      <c r="D180" t="e">
        <f>IF(MOD(ROW($A113),2),-1,1)*REPLACE(INDEX(OTS!$B:$B,1+ROW($A113)/2),1,1,"")</f>
        <v>#VALUE!</v>
      </c>
      <c r="E180" t="str">
        <f>IFERROR(1/(1/INDEX(OTS!$C:$C,1+ROW($A113)/2)),"")</f>
        <v/>
      </c>
      <c r="F180" t="str">
        <f>IFERROR(1/(1/IF(MOD(ROW($A113),2),INDEX(OTS!$E:$E,1+ROW($A113)/2),INDEX(OTS!$D:$D,1+ROW($A113)/2))),"")</f>
        <v/>
      </c>
      <c r="G180" t="str">
        <f t="shared" si="35"/>
        <v/>
      </c>
      <c r="H180" t="str">
        <f t="shared" ca="1" si="37"/>
        <v/>
      </c>
      <c r="I180" t="str">
        <f t="shared" si="36"/>
        <v/>
      </c>
      <c r="J180" t="str">
        <f t="shared" ca="1" si="34"/>
        <v/>
      </c>
    </row>
    <row r="181" spans="1:10" ht="15" customHeight="1" x14ac:dyDescent="0.25">
      <c r="A181" t="str">
        <f>LEFT(INDEX(OTS!$A:$A,1+ROW($A114)/2))</f>
        <v/>
      </c>
      <c r="B181" t="e">
        <f>IF(MOD(ROW($A114),2),-1,1)*REPLACE(INDEX(OTS!$A:$A,1+ROW($A114)/2),1,1,"")</f>
        <v>#VALUE!</v>
      </c>
      <c r="C181" t="str">
        <f>LEFT(INDEX(OTS!$B:$B,1+ROW($A114)/2))</f>
        <v/>
      </c>
      <c r="D181" t="e">
        <f>IF(MOD(ROW($A114),2),-1,1)*REPLACE(INDEX(OTS!$B:$B,1+ROW($A114)/2),1,1,"")</f>
        <v>#VALUE!</v>
      </c>
      <c r="E181" t="str">
        <f>IFERROR(1/(1/INDEX(OTS!$C:$C,1+ROW($A114)/2)),"")</f>
        <v/>
      </c>
      <c r="F181" t="str">
        <f>IFERROR(1/(1/IF(MOD(ROW($A114),2),INDEX(OTS!$E:$E,1+ROW($A114)/2),INDEX(OTS!$D:$D,1+ROW($A114)/2))),"")</f>
        <v/>
      </c>
      <c r="G181" t="str">
        <f t="shared" si="35"/>
        <v/>
      </c>
      <c r="H181" t="str">
        <f t="shared" ca="1" si="37"/>
        <v/>
      </c>
      <c r="I181" t="str">
        <f t="shared" si="36"/>
        <v/>
      </c>
      <c r="J181" t="str">
        <f t="shared" ca="1" si="34"/>
        <v/>
      </c>
    </row>
    <row r="182" spans="1:10" ht="15" customHeight="1" x14ac:dyDescent="0.25">
      <c r="A182" t="str">
        <f>LEFT(INDEX(OTS!$A:$A,1+ROW($A115)/2))</f>
        <v/>
      </c>
      <c r="B182" t="e">
        <f>IF(MOD(ROW($A115),2),-1,1)*REPLACE(INDEX(OTS!$A:$A,1+ROW($A115)/2),1,1,"")</f>
        <v>#VALUE!</v>
      </c>
      <c r="C182" t="str">
        <f>LEFT(INDEX(OTS!$B:$B,1+ROW($A115)/2))</f>
        <v/>
      </c>
      <c r="D182" t="e">
        <f>IF(MOD(ROW($A115),2),-1,1)*REPLACE(INDEX(OTS!$B:$B,1+ROW($A115)/2),1,1,"")</f>
        <v>#VALUE!</v>
      </c>
      <c r="E182" t="str">
        <f>IFERROR(1/(1/INDEX(OTS!$C:$C,1+ROW($A115)/2)),"")</f>
        <v/>
      </c>
      <c r="F182" t="str">
        <f>IFERROR(1/(1/IF(MOD(ROW($A115),2),INDEX(OTS!$E:$E,1+ROW($A115)/2),INDEX(OTS!$D:$D,1+ROW($A115)/2))),"")</f>
        <v/>
      </c>
      <c r="G182" t="str">
        <f t="shared" si="35"/>
        <v/>
      </c>
      <c r="H182" t="str">
        <f t="shared" ca="1" si="37"/>
        <v/>
      </c>
      <c r="I182" t="str">
        <f t="shared" si="36"/>
        <v/>
      </c>
      <c r="J182" t="str">
        <f t="shared" ca="1" si="34"/>
        <v/>
      </c>
    </row>
    <row r="183" spans="1:10" ht="15" customHeight="1" x14ac:dyDescent="0.25">
      <c r="A183" t="str">
        <f>LEFT(INDEX(OTS!$A:$A,1+ROW($A116)/2))</f>
        <v/>
      </c>
      <c r="B183" t="e">
        <f>IF(MOD(ROW($A116),2),-1,1)*REPLACE(INDEX(OTS!$A:$A,1+ROW($A116)/2),1,1,"")</f>
        <v>#VALUE!</v>
      </c>
      <c r="C183" t="str">
        <f>LEFT(INDEX(OTS!$B:$B,1+ROW($A116)/2))</f>
        <v/>
      </c>
      <c r="D183" t="e">
        <f>IF(MOD(ROW($A116),2),-1,1)*REPLACE(INDEX(OTS!$B:$B,1+ROW($A116)/2),1,1,"")</f>
        <v>#VALUE!</v>
      </c>
      <c r="E183" t="str">
        <f>IFERROR(1/(1/INDEX(OTS!$C:$C,1+ROW($A116)/2)),"")</f>
        <v/>
      </c>
      <c r="F183" t="str">
        <f>IFERROR(1/(1/IF(MOD(ROW($A116),2),INDEX(OTS!$E:$E,1+ROW($A116)/2),INDEX(OTS!$D:$D,1+ROW($A116)/2))),"")</f>
        <v/>
      </c>
      <c r="G183" t="str">
        <f t="shared" si="35"/>
        <v/>
      </c>
      <c r="H183" t="str">
        <f t="shared" ca="1" si="37"/>
        <v/>
      </c>
      <c r="I183" t="str">
        <f t="shared" si="36"/>
        <v/>
      </c>
      <c r="J183" t="str">
        <f t="shared" ca="1" si="34"/>
        <v/>
      </c>
    </row>
    <row r="184" spans="1:10" ht="15" customHeight="1" x14ac:dyDescent="0.25">
      <c r="A184" t="str">
        <f>LEFT(INDEX(OTS!$A:$A,1+ROW($A117)/2))</f>
        <v/>
      </c>
      <c r="B184" t="e">
        <f>IF(MOD(ROW($A117),2),-1,1)*REPLACE(INDEX(OTS!$A:$A,1+ROW($A117)/2),1,1,"")</f>
        <v>#VALUE!</v>
      </c>
      <c r="C184" t="str">
        <f>LEFT(INDEX(OTS!$B:$B,1+ROW($A117)/2))</f>
        <v/>
      </c>
      <c r="D184" t="e">
        <f>IF(MOD(ROW($A117),2),-1,1)*REPLACE(INDEX(OTS!$B:$B,1+ROW($A117)/2),1,1,"")</f>
        <v>#VALUE!</v>
      </c>
      <c r="E184" t="str">
        <f>IFERROR(1/(1/INDEX(OTS!$C:$C,1+ROW($A117)/2)),"")</f>
        <v/>
      </c>
      <c r="F184" t="str">
        <f>IFERROR(1/(1/IF(MOD(ROW($A117),2),INDEX(OTS!$E:$E,1+ROW($A117)/2),INDEX(OTS!$D:$D,1+ROW($A117)/2))),"")</f>
        <v/>
      </c>
      <c r="G184" t="str">
        <f t="shared" si="35"/>
        <v/>
      </c>
      <c r="H184" t="str">
        <f t="shared" ca="1" si="37"/>
        <v/>
      </c>
      <c r="I184" t="str">
        <f t="shared" si="36"/>
        <v/>
      </c>
      <c r="J184" t="str">
        <f t="shared" ca="1" si="34"/>
        <v/>
      </c>
    </row>
    <row r="185" spans="1:10" ht="15" customHeight="1" x14ac:dyDescent="0.25">
      <c r="A185" t="str">
        <f>LEFT(INDEX(OTS!$A:$A,1+ROW($A118)/2))</f>
        <v/>
      </c>
      <c r="B185" t="e">
        <f>IF(MOD(ROW($A118),2),-1,1)*REPLACE(INDEX(OTS!$A:$A,1+ROW($A118)/2),1,1,"")</f>
        <v>#VALUE!</v>
      </c>
      <c r="C185" t="str">
        <f>LEFT(INDEX(OTS!$B:$B,1+ROW($A118)/2))</f>
        <v/>
      </c>
      <c r="D185" t="e">
        <f>IF(MOD(ROW($A118),2),-1,1)*REPLACE(INDEX(OTS!$B:$B,1+ROW($A118)/2),1,1,"")</f>
        <v>#VALUE!</v>
      </c>
      <c r="E185" t="str">
        <f>IFERROR(1/(1/INDEX(OTS!$C:$C,1+ROW($A118)/2)),"")</f>
        <v/>
      </c>
      <c r="F185" t="str">
        <f>IFERROR(1/(1/IF(MOD(ROW($A118),2),INDEX(OTS!$E:$E,1+ROW($A118)/2),INDEX(OTS!$D:$D,1+ROW($A118)/2))),"")</f>
        <v/>
      </c>
      <c r="G185" t="str">
        <f t="shared" si="35"/>
        <v/>
      </c>
      <c r="H185" t="str">
        <f t="shared" ca="1" si="37"/>
        <v/>
      </c>
      <c r="I185" t="str">
        <f t="shared" si="36"/>
        <v/>
      </c>
      <c r="J185" t="str">
        <f t="shared" ca="1" si="34"/>
        <v/>
      </c>
    </row>
    <row r="186" spans="1:10" ht="15" customHeight="1" x14ac:dyDescent="0.25">
      <c r="A186" t="str">
        <f>LEFT(INDEX(OTS!$A:$A,1+ROW($A119)/2))</f>
        <v/>
      </c>
      <c r="B186" t="e">
        <f>IF(MOD(ROW($A119),2),-1,1)*REPLACE(INDEX(OTS!$A:$A,1+ROW($A119)/2),1,1,"")</f>
        <v>#VALUE!</v>
      </c>
      <c r="C186" t="str">
        <f>LEFT(INDEX(OTS!$B:$B,1+ROW($A119)/2))</f>
        <v/>
      </c>
      <c r="D186" t="e">
        <f>IF(MOD(ROW($A119),2),-1,1)*REPLACE(INDEX(OTS!$B:$B,1+ROW($A119)/2),1,1,"")</f>
        <v>#VALUE!</v>
      </c>
      <c r="E186" t="str">
        <f>IFERROR(1/(1/INDEX(OTS!$C:$C,1+ROW($A119)/2)),"")</f>
        <v/>
      </c>
      <c r="F186" t="str">
        <f>IFERROR(1/(1/IF(MOD(ROW($A119),2),INDEX(OTS!$E:$E,1+ROW($A119)/2),INDEX(OTS!$D:$D,1+ROW($A119)/2))),"")</f>
        <v/>
      </c>
      <c r="G186" t="str">
        <f t="shared" si="35"/>
        <v/>
      </c>
      <c r="H186" t="str">
        <f t="shared" ca="1" si="37"/>
        <v/>
      </c>
      <c r="I186" t="str">
        <f t="shared" si="36"/>
        <v/>
      </c>
      <c r="J186" t="str">
        <f t="shared" ca="1" si="34"/>
        <v/>
      </c>
    </row>
    <row r="187" spans="1:10" ht="15" customHeight="1" x14ac:dyDescent="0.25">
      <c r="A187" t="str">
        <f>LEFT(INDEX(OTS!$A:$A,1+ROW($A120)/2))</f>
        <v/>
      </c>
      <c r="B187" t="e">
        <f>IF(MOD(ROW($A120),2),-1,1)*REPLACE(INDEX(OTS!$A:$A,1+ROW($A120)/2),1,1,"")</f>
        <v>#VALUE!</v>
      </c>
      <c r="C187" t="str">
        <f>LEFT(INDEX(OTS!$B:$B,1+ROW($A120)/2))</f>
        <v/>
      </c>
      <c r="D187" t="e">
        <f>IF(MOD(ROW($A120),2),-1,1)*REPLACE(INDEX(OTS!$B:$B,1+ROW($A120)/2),1,1,"")</f>
        <v>#VALUE!</v>
      </c>
      <c r="E187" t="str">
        <f>IFERROR(1/(1/INDEX(OTS!$C:$C,1+ROW($A120)/2)),"")</f>
        <v/>
      </c>
      <c r="F187" t="str">
        <f>IFERROR(1/(1/IF(MOD(ROW($A120),2),INDEX(OTS!$E:$E,1+ROW($A120)/2),INDEX(OTS!$D:$D,1+ROW($A120)/2))),"")</f>
        <v/>
      </c>
      <c r="G187" t="str">
        <f t="shared" si="35"/>
        <v/>
      </c>
      <c r="H187" t="str">
        <f t="shared" ca="1" si="37"/>
        <v/>
      </c>
      <c r="I187" t="str">
        <f t="shared" si="36"/>
        <v/>
      </c>
      <c r="J187" t="str">
        <f t="shared" ca="1" si="34"/>
        <v/>
      </c>
    </row>
    <row r="188" spans="1:10" ht="15" customHeight="1" x14ac:dyDescent="0.25">
      <c r="A188" t="str">
        <f>LEFT(INDEX(OTS!$A:$A,1+ROW($A121)/2))</f>
        <v/>
      </c>
      <c r="B188" t="e">
        <f>IF(MOD(ROW($A121),2),-1,1)*REPLACE(INDEX(OTS!$A:$A,1+ROW($A121)/2),1,1,"")</f>
        <v>#VALUE!</v>
      </c>
      <c r="C188" t="str">
        <f>LEFT(INDEX(OTS!$B:$B,1+ROW($A121)/2))</f>
        <v/>
      </c>
      <c r="D188" t="e">
        <f>IF(MOD(ROW($A121),2),-1,1)*REPLACE(INDEX(OTS!$B:$B,1+ROW($A121)/2),1,1,"")</f>
        <v>#VALUE!</v>
      </c>
      <c r="E188" t="str">
        <f>IFERROR(1/(1/INDEX(OTS!$C:$C,1+ROW($A121)/2)),"")</f>
        <v/>
      </c>
      <c r="F188" t="str">
        <f>IFERROR(1/(1/IF(MOD(ROW($A121),2),INDEX(OTS!$E:$E,1+ROW($A121)/2),INDEX(OTS!$D:$D,1+ROW($A121)/2))),"")</f>
        <v/>
      </c>
      <c r="G188" t="str">
        <f t="shared" si="35"/>
        <v/>
      </c>
      <c r="H188" t="str">
        <f t="shared" ca="1" si="37"/>
        <v/>
      </c>
      <c r="I188" t="str">
        <f t="shared" si="36"/>
        <v/>
      </c>
      <c r="J188" t="str">
        <f t="shared" ca="1" si="34"/>
        <v/>
      </c>
    </row>
    <row r="189" spans="1:10" ht="15" customHeight="1" x14ac:dyDescent="0.25">
      <c r="A189" t="str">
        <f>LEFT(INDEX(OTS!$A:$A,1+ROW($A122)/2))</f>
        <v/>
      </c>
      <c r="B189" t="e">
        <f>IF(MOD(ROW($A122),2),-1,1)*REPLACE(INDEX(OTS!$A:$A,1+ROW($A122)/2),1,1,"")</f>
        <v>#VALUE!</v>
      </c>
      <c r="C189" t="str">
        <f>LEFT(INDEX(OTS!$B:$B,1+ROW($A122)/2))</f>
        <v/>
      </c>
      <c r="D189" t="e">
        <f>IF(MOD(ROW($A122),2),-1,1)*REPLACE(INDEX(OTS!$B:$B,1+ROW($A122)/2),1,1,"")</f>
        <v>#VALUE!</v>
      </c>
      <c r="E189" t="str">
        <f>IFERROR(1/(1/INDEX(OTS!$C:$C,1+ROW($A122)/2)),"")</f>
        <v/>
      </c>
      <c r="F189" t="str">
        <f>IFERROR(1/(1/IF(MOD(ROW($A122),2),INDEX(OTS!$E:$E,1+ROW($A122)/2),INDEX(OTS!$D:$D,1+ROW($A122)/2))),"")</f>
        <v/>
      </c>
      <c r="G189" t="str">
        <f t="shared" si="35"/>
        <v/>
      </c>
      <c r="H189" t="str">
        <f t="shared" ca="1" si="37"/>
        <v/>
      </c>
      <c r="I189" t="str">
        <f t="shared" si="36"/>
        <v/>
      </c>
      <c r="J189" t="str">
        <f t="shared" ca="1" si="34"/>
        <v/>
      </c>
    </row>
    <row r="190" spans="1:10" ht="15" customHeight="1" x14ac:dyDescent="0.25">
      <c r="A190" t="str">
        <f>LEFT(INDEX(OTS!$A:$A,1+ROW($A123)/2))</f>
        <v/>
      </c>
      <c r="B190" t="e">
        <f>IF(MOD(ROW($A123),2),-1,1)*REPLACE(INDEX(OTS!$A:$A,1+ROW($A123)/2),1,1,"")</f>
        <v>#VALUE!</v>
      </c>
      <c r="C190" t="str">
        <f>LEFT(INDEX(OTS!$B:$B,1+ROW($A123)/2))</f>
        <v/>
      </c>
      <c r="D190" t="e">
        <f>IF(MOD(ROW($A123),2),-1,1)*REPLACE(INDEX(OTS!$B:$B,1+ROW($A123)/2),1,1,"")</f>
        <v>#VALUE!</v>
      </c>
      <c r="E190" t="str">
        <f>IFERROR(1/(1/INDEX(OTS!$C:$C,1+ROW($A123)/2)),"")</f>
        <v/>
      </c>
      <c r="F190" t="str">
        <f>IFERROR(1/(1/IF(MOD(ROW($A123),2),INDEX(OTS!$E:$E,1+ROW($A123)/2),INDEX(OTS!$D:$D,1+ROW($A123)/2))),"")</f>
        <v/>
      </c>
      <c r="G190" t="str">
        <f t="shared" si="35"/>
        <v/>
      </c>
      <c r="H190" t="str">
        <f t="shared" ca="1" si="37"/>
        <v/>
      </c>
      <c r="I190" t="str">
        <f t="shared" si="36"/>
        <v/>
      </c>
      <c r="J190" t="str">
        <f t="shared" ca="1" si="34"/>
        <v/>
      </c>
    </row>
    <row r="191" spans="1:10" ht="15" customHeight="1" x14ac:dyDescent="0.25">
      <c r="A191" t="str">
        <f>LEFT(INDEX(OTS!$A:$A,1+ROW($A124)/2))</f>
        <v/>
      </c>
      <c r="B191" t="e">
        <f>IF(MOD(ROW($A124),2),-1,1)*REPLACE(INDEX(OTS!$A:$A,1+ROW($A124)/2),1,1,"")</f>
        <v>#VALUE!</v>
      </c>
      <c r="C191" t="str">
        <f>LEFT(INDEX(OTS!$B:$B,1+ROW($A124)/2))</f>
        <v/>
      </c>
      <c r="D191" t="e">
        <f>IF(MOD(ROW($A124),2),-1,1)*REPLACE(INDEX(OTS!$B:$B,1+ROW($A124)/2),1,1,"")</f>
        <v>#VALUE!</v>
      </c>
      <c r="E191" t="str">
        <f>IFERROR(1/(1/INDEX(OTS!$C:$C,1+ROW($A124)/2)),"")</f>
        <v/>
      </c>
      <c r="F191" t="str">
        <f>IFERROR(1/(1/IF(MOD(ROW($A124),2),INDEX(OTS!$E:$E,1+ROW($A124)/2),INDEX(OTS!$D:$D,1+ROW($A124)/2))),"")</f>
        <v/>
      </c>
      <c r="G191" t="str">
        <f t="shared" si="35"/>
        <v/>
      </c>
      <c r="H191" t="str">
        <f t="shared" ca="1" si="37"/>
        <v/>
      </c>
      <c r="I191" t="str">
        <f t="shared" si="36"/>
        <v/>
      </c>
      <c r="J191" t="str">
        <f t="shared" ca="1" si="34"/>
        <v/>
      </c>
    </row>
    <row r="192" spans="1:10" ht="15" customHeight="1" x14ac:dyDescent="0.25">
      <c r="A192" t="str">
        <f>LEFT(INDEX(OTS!$A:$A,1+ROW($A125)/2))</f>
        <v/>
      </c>
      <c r="B192" t="e">
        <f>IF(MOD(ROW($A125),2),-1,1)*REPLACE(INDEX(OTS!$A:$A,1+ROW($A125)/2),1,1,"")</f>
        <v>#VALUE!</v>
      </c>
      <c r="C192" t="str">
        <f>LEFT(INDEX(OTS!$B:$B,1+ROW($A125)/2))</f>
        <v/>
      </c>
      <c r="D192" t="e">
        <f>IF(MOD(ROW($A125),2),-1,1)*REPLACE(INDEX(OTS!$B:$B,1+ROW($A125)/2),1,1,"")</f>
        <v>#VALUE!</v>
      </c>
      <c r="E192" t="str">
        <f>IFERROR(1/(1/INDEX(OTS!$C:$C,1+ROW($A125)/2)),"")</f>
        <v/>
      </c>
      <c r="F192" t="str">
        <f>IFERROR(1/(1/IF(MOD(ROW($A125),2),INDEX(OTS!$E:$E,1+ROW($A125)/2),INDEX(OTS!$D:$D,1+ROW($A125)/2))),"")</f>
        <v/>
      </c>
      <c r="G192" t="str">
        <f t="shared" si="35"/>
        <v/>
      </c>
      <c r="H192" t="str">
        <f t="shared" ca="1" si="37"/>
        <v/>
      </c>
      <c r="I192" t="str">
        <f t="shared" si="36"/>
        <v/>
      </c>
      <c r="J192" t="str">
        <f t="shared" ca="1" si="34"/>
        <v/>
      </c>
    </row>
    <row r="193" spans="1:10" ht="15" customHeight="1" x14ac:dyDescent="0.25">
      <c r="A193" t="str">
        <f>LEFT(INDEX(OTS!$A:$A,1+ROW($A126)/2))</f>
        <v/>
      </c>
      <c r="B193" t="e">
        <f>IF(MOD(ROW($A126),2),-1,1)*REPLACE(INDEX(OTS!$A:$A,1+ROW($A126)/2),1,1,"")</f>
        <v>#VALUE!</v>
      </c>
      <c r="C193" t="str">
        <f>LEFT(INDEX(OTS!$B:$B,1+ROW($A126)/2))</f>
        <v/>
      </c>
      <c r="D193" t="e">
        <f>IF(MOD(ROW($A126),2),-1,1)*REPLACE(INDEX(OTS!$B:$B,1+ROW($A126)/2),1,1,"")</f>
        <v>#VALUE!</v>
      </c>
      <c r="E193" t="str">
        <f>IFERROR(1/(1/INDEX(OTS!$C:$C,1+ROW($A126)/2)),"")</f>
        <v/>
      </c>
      <c r="F193" t="str">
        <f>IFERROR(1/(1/IF(MOD(ROW($A126),2),INDEX(OTS!$E:$E,1+ROW($A126)/2),INDEX(OTS!$D:$D,1+ROW($A126)/2))),"")</f>
        <v/>
      </c>
      <c r="G193" t="str">
        <f t="shared" si="35"/>
        <v/>
      </c>
      <c r="H193" t="str">
        <f t="shared" ca="1" si="37"/>
        <v/>
      </c>
      <c r="I193" t="str">
        <f t="shared" si="36"/>
        <v/>
      </c>
      <c r="J193" t="str">
        <f t="shared" ca="1" si="34"/>
        <v/>
      </c>
    </row>
    <row r="194" spans="1:10" ht="15" customHeight="1" x14ac:dyDescent="0.25">
      <c r="A194" t="str">
        <f>LEFT(INDEX(OTS!$A:$A,1+ROW($A127)/2))</f>
        <v/>
      </c>
      <c r="B194" t="e">
        <f>IF(MOD(ROW($A127),2),-1,1)*REPLACE(INDEX(OTS!$A:$A,1+ROW($A127)/2),1,1,"")</f>
        <v>#VALUE!</v>
      </c>
      <c r="C194" t="str">
        <f>LEFT(INDEX(OTS!$B:$B,1+ROW($A127)/2))</f>
        <v/>
      </c>
      <c r="D194" t="e">
        <f>IF(MOD(ROW($A127),2),-1,1)*REPLACE(INDEX(OTS!$B:$B,1+ROW($A127)/2),1,1,"")</f>
        <v>#VALUE!</v>
      </c>
      <c r="E194" t="str">
        <f>IFERROR(1/(1/INDEX(OTS!$C:$C,1+ROW($A127)/2)),"")</f>
        <v/>
      </c>
      <c r="F194" t="str">
        <f>IFERROR(1/(1/IF(MOD(ROW($A127),2),INDEX(OTS!$E:$E,1+ROW($A127)/2),INDEX(OTS!$D:$D,1+ROW($A127)/2))),"")</f>
        <v/>
      </c>
      <c r="G194" t="str">
        <f t="shared" si="35"/>
        <v/>
      </c>
      <c r="H194" t="str">
        <f t="shared" ca="1" si="37"/>
        <v/>
      </c>
      <c r="I194" t="str">
        <f t="shared" si="36"/>
        <v/>
      </c>
      <c r="J194" t="str">
        <f t="shared" ca="1" si="34"/>
        <v/>
      </c>
    </row>
    <row r="195" spans="1:10" ht="15" customHeight="1" x14ac:dyDescent="0.25">
      <c r="A195" t="str">
        <f>LEFT(INDEX(OTS!$A:$A,1+ROW($A128)/2))</f>
        <v/>
      </c>
      <c r="B195" t="e">
        <f>IF(MOD(ROW($A128),2),-1,1)*REPLACE(INDEX(OTS!$A:$A,1+ROW($A128)/2),1,1,"")</f>
        <v>#VALUE!</v>
      </c>
      <c r="C195" t="str">
        <f>LEFT(INDEX(OTS!$B:$B,1+ROW($A128)/2))</f>
        <v/>
      </c>
      <c r="D195" t="e">
        <f>IF(MOD(ROW($A128),2),-1,1)*REPLACE(INDEX(OTS!$B:$B,1+ROW($A128)/2),1,1,"")</f>
        <v>#VALUE!</v>
      </c>
      <c r="E195" t="str">
        <f>IFERROR(1/(1/INDEX(OTS!$C:$C,1+ROW($A128)/2)),"")</f>
        <v/>
      </c>
      <c r="F195" t="str">
        <f>IFERROR(1/(1/IF(MOD(ROW($A128),2),INDEX(OTS!$E:$E,1+ROW($A128)/2),INDEX(OTS!$D:$D,1+ROW($A128)/2))),"")</f>
        <v/>
      </c>
      <c r="G195" t="str">
        <f t="shared" si="35"/>
        <v/>
      </c>
      <c r="H195" t="str">
        <f t="shared" ca="1" si="37"/>
        <v/>
      </c>
      <c r="I195" t="str">
        <f t="shared" si="36"/>
        <v/>
      </c>
      <c r="J195" t="str">
        <f t="shared" ca="1" si="34"/>
        <v/>
      </c>
    </row>
    <row r="196" spans="1:10" ht="15" customHeight="1" x14ac:dyDescent="0.25">
      <c r="A196" t="str">
        <f>LEFT(INDEX(OTS!$A:$A,1+ROW($A129)/2))</f>
        <v/>
      </c>
      <c r="B196" t="e">
        <f>IF(MOD(ROW($A129),2),-1,1)*REPLACE(INDEX(OTS!$A:$A,1+ROW($A129)/2),1,1,"")</f>
        <v>#VALUE!</v>
      </c>
      <c r="C196" t="str">
        <f>LEFT(INDEX(OTS!$B:$B,1+ROW($A129)/2))</f>
        <v/>
      </c>
      <c r="D196" t="e">
        <f>IF(MOD(ROW($A129),2),-1,1)*REPLACE(INDEX(OTS!$B:$B,1+ROW($A129)/2),1,1,"")</f>
        <v>#VALUE!</v>
      </c>
      <c r="E196" t="str">
        <f>IFERROR(1/(1/INDEX(OTS!$C:$C,1+ROW($A129)/2)),"")</f>
        <v/>
      </c>
      <c r="F196" t="str">
        <f>IFERROR(1/(1/IF(MOD(ROW($A129),2),INDEX(OTS!$E:$E,1+ROW($A129)/2),INDEX(OTS!$D:$D,1+ROW($A129)/2))),"")</f>
        <v/>
      </c>
      <c r="G196" t="str">
        <f t="shared" si="35"/>
        <v/>
      </c>
      <c r="H196" t="str">
        <f t="shared" ca="1" si="37"/>
        <v/>
      </c>
      <c r="I196" t="str">
        <f t="shared" si="36"/>
        <v/>
      </c>
      <c r="J196" t="str">
        <f t="shared" ca="1" si="34"/>
        <v/>
      </c>
    </row>
    <row r="197" spans="1:10" ht="15" customHeight="1" x14ac:dyDescent="0.25">
      <c r="A197" t="str">
        <f>LEFT(INDEX(OTS!$A:$A,1+ROW($A130)/2))</f>
        <v/>
      </c>
      <c r="B197" t="e">
        <f>IF(MOD(ROW($A130),2),-1,1)*REPLACE(INDEX(OTS!$A:$A,1+ROW($A130)/2),1,1,"")</f>
        <v>#VALUE!</v>
      </c>
      <c r="C197" t="str">
        <f>LEFT(INDEX(OTS!$B:$B,1+ROW($A130)/2))</f>
        <v/>
      </c>
      <c r="D197" t="e">
        <f>IF(MOD(ROW($A130),2),-1,1)*REPLACE(INDEX(OTS!$B:$B,1+ROW($A130)/2),1,1,"")</f>
        <v>#VALUE!</v>
      </c>
      <c r="E197" t="str">
        <f>IFERROR(1/(1/INDEX(OTS!$C:$C,1+ROW($A130)/2)),"")</f>
        <v/>
      </c>
      <c r="F197" t="str">
        <f>IFERROR(1/(1/IF(MOD(ROW($A130),2),INDEX(OTS!$E:$E,1+ROW($A130)/2),INDEX(OTS!$D:$D,1+ROW($A130)/2))),"")</f>
        <v/>
      </c>
      <c r="G197" t="str">
        <f t="shared" si="35"/>
        <v/>
      </c>
      <c r="H197" t="str">
        <f t="shared" ca="1" si="37"/>
        <v/>
      </c>
      <c r="I197" t="str">
        <f t="shared" si="36"/>
        <v/>
      </c>
      <c r="J197" t="str">
        <f t="shared" ref="J197:J210" ca="1" si="38">IFERROR($H197-$I197,"")</f>
        <v/>
      </c>
    </row>
    <row r="198" spans="1:10" ht="15" customHeight="1" x14ac:dyDescent="0.25">
      <c r="A198" t="str">
        <f>LEFT(INDEX(OTS!$A:$A,1+ROW($A131)/2))</f>
        <v/>
      </c>
      <c r="B198" t="e">
        <f>IF(MOD(ROW($A131),2),-1,1)*REPLACE(INDEX(OTS!$A:$A,1+ROW($A131)/2),1,1,"")</f>
        <v>#VALUE!</v>
      </c>
      <c r="C198" t="str">
        <f>LEFT(INDEX(OTS!$B:$B,1+ROW($A131)/2))</f>
        <v/>
      </c>
      <c r="D198" t="e">
        <f>IF(MOD(ROW($A131),2),-1,1)*REPLACE(INDEX(OTS!$B:$B,1+ROW($A131)/2),1,1,"")</f>
        <v>#VALUE!</v>
      </c>
      <c r="E198" t="str">
        <f>IFERROR(1/(1/INDEX(OTS!$C:$C,1+ROW($A131)/2)),"")</f>
        <v/>
      </c>
      <c r="F198" t="str">
        <f>IFERROR(1/(1/IF(MOD(ROW($A131),2),INDEX(OTS!$E:$E,1+ROW($A131)/2),INDEX(OTS!$D:$D,1+ROW($A131)/2))),"")</f>
        <v/>
      </c>
      <c r="G198" t="str">
        <f t="shared" ref="G198:G210" si="39">IF(ISNUMBER($F198),ROUND($F198-$E198,1),"")</f>
        <v/>
      </c>
      <c r="H198" t="str">
        <f t="shared" ca="1" si="37"/>
        <v/>
      </c>
      <c r="I198" t="str">
        <f t="shared" ref="I198:I210" si="40">IF(ISNUMBER($F198),ROUND(AVERAGEIFS($H:$H,$C:$C,$C198,$D:$D,$D198),1),"")</f>
        <v/>
      </c>
      <c r="J198" t="str">
        <f t="shared" ca="1" si="38"/>
        <v/>
      </c>
    </row>
    <row r="199" spans="1:10" ht="15" customHeight="1" x14ac:dyDescent="0.25">
      <c r="A199" t="str">
        <f>LEFT(INDEX(OTS!$A:$A,1+ROW($A132)/2))</f>
        <v/>
      </c>
      <c r="B199" t="e">
        <f>IF(MOD(ROW($A132),2),-1,1)*REPLACE(INDEX(OTS!$A:$A,1+ROW($A132)/2),1,1,"")</f>
        <v>#VALUE!</v>
      </c>
      <c r="C199" t="str">
        <f>LEFT(INDEX(OTS!$B:$B,1+ROW($A132)/2))</f>
        <v/>
      </c>
      <c r="D199" t="e">
        <f>IF(MOD(ROW($A132),2),-1,1)*REPLACE(INDEX(OTS!$B:$B,1+ROW($A132)/2),1,1,"")</f>
        <v>#VALUE!</v>
      </c>
      <c r="E199" t="str">
        <f>IFERROR(1/(1/INDEX(OTS!$C:$C,1+ROW($A132)/2)),"")</f>
        <v/>
      </c>
      <c r="F199" t="str">
        <f>IFERROR(1/(1/IF(MOD(ROW($A132),2),INDEX(OTS!$E:$E,1+ROW($A132)/2),INDEX(OTS!$D:$D,1+ROW($A132)/2))),"")</f>
        <v/>
      </c>
      <c r="G199" t="str">
        <f t="shared" si="39"/>
        <v/>
      </c>
      <c r="H199" t="str">
        <f t="shared" ca="1" si="37"/>
        <v/>
      </c>
      <c r="I199" t="str">
        <f t="shared" si="40"/>
        <v/>
      </c>
      <c r="J199" t="str">
        <f t="shared" ca="1" si="38"/>
        <v/>
      </c>
    </row>
    <row r="200" spans="1:10" ht="15" customHeight="1" x14ac:dyDescent="0.25">
      <c r="A200" t="str">
        <f>LEFT(INDEX(OTS!$A:$A,1+ROW($A133)/2))</f>
        <v/>
      </c>
      <c r="B200" t="e">
        <f>IF(MOD(ROW($A133),2),-1,1)*REPLACE(INDEX(OTS!$A:$A,1+ROW($A133)/2),1,1,"")</f>
        <v>#VALUE!</v>
      </c>
      <c r="C200" t="str">
        <f>LEFT(INDEX(OTS!$B:$B,1+ROW($A133)/2))</f>
        <v/>
      </c>
      <c r="D200" t="e">
        <f>IF(MOD(ROW($A133),2),-1,1)*REPLACE(INDEX(OTS!$B:$B,1+ROW($A133)/2),1,1,"")</f>
        <v>#VALUE!</v>
      </c>
      <c r="E200" t="str">
        <f>IFERROR(1/(1/INDEX(OTS!$C:$C,1+ROW($A133)/2)),"")</f>
        <v/>
      </c>
      <c r="F200" t="str">
        <f>IFERROR(1/(1/IF(MOD(ROW($A133),2),INDEX(OTS!$E:$E,1+ROW($A133)/2),INDEX(OTS!$D:$D,1+ROW($A133)/2))),"")</f>
        <v/>
      </c>
      <c r="G200" t="str">
        <f t="shared" si="39"/>
        <v/>
      </c>
      <c r="H200" t="str">
        <f t="shared" ca="1" si="37"/>
        <v/>
      </c>
      <c r="I200" t="str">
        <f t="shared" si="40"/>
        <v/>
      </c>
      <c r="J200" t="str">
        <f t="shared" ca="1" si="38"/>
        <v/>
      </c>
    </row>
    <row r="201" spans="1:10" ht="15" customHeight="1" x14ac:dyDescent="0.25">
      <c r="A201" t="str">
        <f>LEFT(INDEX(OTS!$A:$A,1+ROW($A134)/2))</f>
        <v/>
      </c>
      <c r="B201" t="e">
        <f>IF(MOD(ROW($A134),2),-1,1)*REPLACE(INDEX(OTS!$A:$A,1+ROW($A134)/2),1,1,"")</f>
        <v>#VALUE!</v>
      </c>
      <c r="C201" t="str">
        <f>LEFT(INDEX(OTS!$B:$B,1+ROW($A134)/2))</f>
        <v/>
      </c>
      <c r="D201" t="e">
        <f>IF(MOD(ROW($A134),2),-1,1)*REPLACE(INDEX(OTS!$B:$B,1+ROW($A134)/2),1,1,"")</f>
        <v>#VALUE!</v>
      </c>
      <c r="E201" t="str">
        <f>IFERROR(1/(1/INDEX(OTS!$C:$C,1+ROW($A134)/2)),"")</f>
        <v/>
      </c>
      <c r="F201" t="str">
        <f>IFERROR(1/(1/IF(MOD(ROW($A134),2),INDEX(OTS!$E:$E,1+ROW($A134)/2),INDEX(OTS!$D:$D,1+ROW($A134)/2))),"")</f>
        <v/>
      </c>
      <c r="G201" t="str">
        <f t="shared" si="39"/>
        <v/>
      </c>
      <c r="H201" t="str">
        <f t="shared" ca="1" si="37"/>
        <v/>
      </c>
      <c r="I201" t="str">
        <f t="shared" si="40"/>
        <v/>
      </c>
      <c r="J201" t="str">
        <f t="shared" ca="1" si="38"/>
        <v/>
      </c>
    </row>
    <row r="202" spans="1:10" ht="15" customHeight="1" x14ac:dyDescent="0.25">
      <c r="A202" t="str">
        <f>LEFT(INDEX(OTS!$A:$A,1+ROW($A135)/2))</f>
        <v/>
      </c>
      <c r="B202" t="e">
        <f>IF(MOD(ROW($A135),2),-1,1)*REPLACE(INDEX(OTS!$A:$A,1+ROW($A135)/2),1,1,"")</f>
        <v>#VALUE!</v>
      </c>
      <c r="C202" t="str">
        <f>LEFT(INDEX(OTS!$B:$B,1+ROW($A135)/2))</f>
        <v/>
      </c>
      <c r="D202" t="e">
        <f>IF(MOD(ROW($A135),2),-1,1)*REPLACE(INDEX(OTS!$B:$B,1+ROW($A135)/2),1,1,"")</f>
        <v>#VALUE!</v>
      </c>
      <c r="E202" t="str">
        <f>IFERROR(1/(1/INDEX(OTS!$C:$C,1+ROW($A135)/2)),"")</f>
        <v/>
      </c>
      <c r="F202" t="str">
        <f>IFERROR(1/(1/IF(MOD(ROW($A135),2),INDEX(OTS!$E:$E,1+ROW($A135)/2),INDEX(OTS!$D:$D,1+ROW($A135)/2))),"")</f>
        <v/>
      </c>
      <c r="G202" t="str">
        <f t="shared" si="39"/>
        <v/>
      </c>
      <c r="H202" t="str">
        <f t="shared" ca="1" si="37"/>
        <v/>
      </c>
      <c r="I202" t="str">
        <f t="shared" si="40"/>
        <v/>
      </c>
      <c r="J202" t="str">
        <f t="shared" ca="1" si="38"/>
        <v/>
      </c>
    </row>
    <row r="203" spans="1:10" ht="15" customHeight="1" x14ac:dyDescent="0.25">
      <c r="A203" t="str">
        <f>LEFT(INDEX(OTS!$A:$A,1+ROW($A136)/2))</f>
        <v/>
      </c>
      <c r="B203" t="e">
        <f>IF(MOD(ROW($A136),2),-1,1)*REPLACE(INDEX(OTS!$A:$A,1+ROW($A136)/2),1,1,"")</f>
        <v>#VALUE!</v>
      </c>
      <c r="C203" t="str">
        <f>LEFT(INDEX(OTS!$B:$B,1+ROW($A136)/2))</f>
        <v/>
      </c>
      <c r="D203" t="e">
        <f>IF(MOD(ROW($A136),2),-1,1)*REPLACE(INDEX(OTS!$B:$B,1+ROW($A136)/2),1,1,"")</f>
        <v>#VALUE!</v>
      </c>
      <c r="E203" t="str">
        <f>IFERROR(1/(1/INDEX(OTS!$C:$C,1+ROW($A136)/2)),"")</f>
        <v/>
      </c>
      <c r="F203" t="str">
        <f>IFERROR(1/(1/IF(MOD(ROW($A136),2),INDEX(OTS!$E:$E,1+ROW($A136)/2),INDEX(OTS!$D:$D,1+ROW($A136)/2))),"")</f>
        <v/>
      </c>
      <c r="G203" t="str">
        <f t="shared" si="39"/>
        <v/>
      </c>
      <c r="H203" t="str">
        <f t="shared" ca="1" si="37"/>
        <v/>
      </c>
      <c r="I203" t="str">
        <f t="shared" si="40"/>
        <v/>
      </c>
      <c r="J203" t="str">
        <f t="shared" ca="1" si="38"/>
        <v/>
      </c>
    </row>
    <row r="204" spans="1:10" ht="15" customHeight="1" x14ac:dyDescent="0.25">
      <c r="A204" t="str">
        <f>LEFT(INDEX(OTS!$A:$A,1+ROW($A137)/2))</f>
        <v/>
      </c>
      <c r="B204" t="e">
        <f>IF(MOD(ROW($A137),2),-1,1)*REPLACE(INDEX(OTS!$A:$A,1+ROW($A137)/2),1,1,"")</f>
        <v>#VALUE!</v>
      </c>
      <c r="C204" t="str">
        <f>LEFT(INDEX(OTS!$B:$B,1+ROW($A137)/2))</f>
        <v/>
      </c>
      <c r="D204" t="e">
        <f>IF(MOD(ROW($A137),2),-1,1)*REPLACE(INDEX(OTS!$B:$B,1+ROW($A137)/2),1,1,"")</f>
        <v>#VALUE!</v>
      </c>
      <c r="E204" t="str">
        <f>IFERROR(1/(1/INDEX(OTS!$C:$C,1+ROW($A137)/2)),"")</f>
        <v/>
      </c>
      <c r="F204" t="str">
        <f>IFERROR(1/(1/IF(MOD(ROW($A137),2),INDEX(OTS!$E:$E,1+ROW($A137)/2),INDEX(OTS!$D:$D,1+ROW($A137)/2))),"")</f>
        <v/>
      </c>
      <c r="G204" t="str">
        <f t="shared" si="39"/>
        <v/>
      </c>
      <c r="H204" t="str">
        <f t="shared" ca="1" si="37"/>
        <v/>
      </c>
      <c r="I204" t="str">
        <f t="shared" si="40"/>
        <v/>
      </c>
      <c r="J204" t="str">
        <f t="shared" ca="1" si="38"/>
        <v/>
      </c>
    </row>
    <row r="205" spans="1:10" ht="15" customHeight="1" x14ac:dyDescent="0.25">
      <c r="A205" t="str">
        <f>LEFT(INDEX(OTS!$A:$A,1+ROW($A138)/2))</f>
        <v/>
      </c>
      <c r="B205" t="e">
        <f>IF(MOD(ROW($A138),2),-1,1)*REPLACE(INDEX(OTS!$A:$A,1+ROW($A138)/2),1,1,"")</f>
        <v>#VALUE!</v>
      </c>
      <c r="C205" t="str">
        <f>LEFT(INDEX(OTS!$B:$B,1+ROW($A138)/2))</f>
        <v/>
      </c>
      <c r="D205" t="e">
        <f>IF(MOD(ROW($A138),2),-1,1)*REPLACE(INDEX(OTS!$B:$B,1+ROW($A138)/2),1,1,"")</f>
        <v>#VALUE!</v>
      </c>
      <c r="E205" t="str">
        <f>IFERROR(1/(1/INDEX(OTS!$C:$C,1+ROW($A138)/2)),"")</f>
        <v/>
      </c>
      <c r="F205" t="str">
        <f>IFERROR(1/(1/IF(MOD(ROW($A138),2),INDEX(OTS!$E:$E,1+ROW($A138)/2),INDEX(OTS!$D:$D,1+ROW($A138)/2))),"")</f>
        <v/>
      </c>
      <c r="G205" t="str">
        <f t="shared" si="39"/>
        <v/>
      </c>
      <c r="H205" t="str">
        <f t="shared" ca="1" si="37"/>
        <v/>
      </c>
      <c r="I205" t="str">
        <f t="shared" si="40"/>
        <v/>
      </c>
      <c r="J205" t="str">
        <f t="shared" ca="1" si="38"/>
        <v/>
      </c>
    </row>
    <row r="206" spans="1:10" ht="15" customHeight="1" x14ac:dyDescent="0.25">
      <c r="A206" t="str">
        <f>LEFT(INDEX(OTS!$A:$A,1+ROW($A139)/2))</f>
        <v/>
      </c>
      <c r="B206" t="e">
        <f>IF(MOD(ROW($A139),2),-1,1)*REPLACE(INDEX(OTS!$A:$A,1+ROW($A139)/2),1,1,"")</f>
        <v>#VALUE!</v>
      </c>
      <c r="C206" t="str">
        <f>LEFT(INDEX(OTS!$B:$B,1+ROW($A139)/2))</f>
        <v/>
      </c>
      <c r="D206" t="e">
        <f>IF(MOD(ROW($A139),2),-1,1)*REPLACE(INDEX(OTS!$B:$B,1+ROW($A139)/2),1,1,"")</f>
        <v>#VALUE!</v>
      </c>
      <c r="E206" t="str">
        <f>IFERROR(1/(1/INDEX(OTS!$C:$C,1+ROW($A139)/2)),"")</f>
        <v/>
      </c>
      <c r="F206" t="str">
        <f>IFERROR(1/(1/IF(MOD(ROW($A139),2),INDEX(OTS!$E:$E,1+ROW($A139)/2),INDEX(OTS!$D:$D,1+ROW($A139)/2))),"")</f>
        <v/>
      </c>
      <c r="G206" t="str">
        <f t="shared" si="39"/>
        <v/>
      </c>
      <c r="H206" t="str">
        <f t="shared" ca="1" si="37"/>
        <v/>
      </c>
      <c r="I206" t="str">
        <f t="shared" si="40"/>
        <v/>
      </c>
      <c r="J206" t="str">
        <f t="shared" ca="1" si="38"/>
        <v/>
      </c>
    </row>
    <row r="207" spans="1:10" ht="15" customHeight="1" x14ac:dyDescent="0.25">
      <c r="A207" t="str">
        <f>LEFT(INDEX(OTS!$A:$A,1+ROW($A140)/2))</f>
        <v/>
      </c>
      <c r="B207" t="e">
        <f>IF(MOD(ROW($A140),2),-1,1)*REPLACE(INDEX(OTS!$A:$A,1+ROW($A140)/2),1,1,"")</f>
        <v>#VALUE!</v>
      </c>
      <c r="C207" t="str">
        <f>LEFT(INDEX(OTS!$B:$B,1+ROW($A140)/2))</f>
        <v/>
      </c>
      <c r="D207" t="e">
        <f>IF(MOD(ROW($A140),2),-1,1)*REPLACE(INDEX(OTS!$B:$B,1+ROW($A140)/2),1,1,"")</f>
        <v>#VALUE!</v>
      </c>
      <c r="E207" t="str">
        <f>IFERROR(1/(1/INDEX(OTS!$C:$C,1+ROW($A140)/2)),"")</f>
        <v/>
      </c>
      <c r="F207" t="str">
        <f>IFERROR(1/(1/IF(MOD(ROW($A140),2),INDEX(OTS!$E:$E,1+ROW($A140)/2),INDEX(OTS!$D:$D,1+ROW($A140)/2))),"")</f>
        <v/>
      </c>
      <c r="G207" t="str">
        <f t="shared" si="39"/>
        <v/>
      </c>
      <c r="H207" t="str">
        <f t="shared" ca="1" si="37"/>
        <v/>
      </c>
      <c r="I207" t="str">
        <f t="shared" si="40"/>
        <v/>
      </c>
      <c r="J207" t="str">
        <f t="shared" ca="1" si="38"/>
        <v/>
      </c>
    </row>
    <row r="208" spans="1:10" ht="15" customHeight="1" x14ac:dyDescent="0.25">
      <c r="A208" t="str">
        <f>LEFT(INDEX(OTS!$A:$A,1+ROW($A141)/2))</f>
        <v/>
      </c>
      <c r="B208" t="e">
        <f>IF(MOD(ROW($A141),2),-1,1)*REPLACE(INDEX(OTS!$A:$A,1+ROW($A141)/2),1,1,"")</f>
        <v>#VALUE!</v>
      </c>
      <c r="C208" t="str">
        <f>LEFT(INDEX(OTS!$B:$B,1+ROW($A141)/2))</f>
        <v/>
      </c>
      <c r="D208" t="e">
        <f>IF(MOD(ROW($A141),2),-1,1)*REPLACE(INDEX(OTS!$B:$B,1+ROW($A141)/2),1,1,"")</f>
        <v>#VALUE!</v>
      </c>
      <c r="E208" t="str">
        <f>IFERROR(1/(1/INDEX(OTS!$C:$C,1+ROW($A141)/2)),"")</f>
        <v/>
      </c>
      <c r="F208" t="str">
        <f>IFERROR(1/(1/IF(MOD(ROW($A141),2),INDEX(OTS!$E:$E,1+ROW($A141)/2),INDEX(OTS!$D:$D,1+ROW($A141)/2))),"")</f>
        <v/>
      </c>
      <c r="G208" t="str">
        <f t="shared" si="39"/>
        <v/>
      </c>
      <c r="H208" t="str">
        <f t="shared" ca="1" si="37"/>
        <v/>
      </c>
      <c r="I208" t="str">
        <f t="shared" si="40"/>
        <v/>
      </c>
      <c r="J208" t="str">
        <f t="shared" ca="1" si="38"/>
        <v/>
      </c>
    </row>
    <row r="209" spans="1:10" ht="15" customHeight="1" x14ac:dyDescent="0.25">
      <c r="A209" t="str">
        <f>LEFT(INDEX(OTS!$A:$A,1+ROW($A142)/2))</f>
        <v/>
      </c>
      <c r="B209" t="e">
        <f>IF(MOD(ROW($A142),2),-1,1)*REPLACE(INDEX(OTS!$A:$A,1+ROW($A142)/2),1,1,"")</f>
        <v>#VALUE!</v>
      </c>
      <c r="C209" t="str">
        <f>LEFT(INDEX(OTS!$B:$B,1+ROW($A142)/2))</f>
        <v/>
      </c>
      <c r="D209" t="e">
        <f>IF(MOD(ROW($A142),2),-1,1)*REPLACE(INDEX(OTS!$B:$B,1+ROW($A142)/2),1,1,"")</f>
        <v>#VALUE!</v>
      </c>
      <c r="E209" t="str">
        <f>IFERROR(1/(1/INDEX(OTS!$C:$C,1+ROW($A142)/2)),"")</f>
        <v/>
      </c>
      <c r="F209" t="str">
        <f>IFERROR(1/(1/IF(MOD(ROW($A142),2),INDEX(OTS!$E:$E,1+ROW($A142)/2),INDEX(OTS!$D:$D,1+ROW($A142)/2))),"")</f>
        <v/>
      </c>
      <c r="G209" t="str">
        <f t="shared" si="39"/>
        <v/>
      </c>
      <c r="H209" t="str">
        <f t="shared" ca="1" si="37"/>
        <v/>
      </c>
      <c r="I209" t="str">
        <f t="shared" si="40"/>
        <v/>
      </c>
      <c r="J209" t="str">
        <f t="shared" ca="1" si="38"/>
        <v/>
      </c>
    </row>
    <row r="210" spans="1:10" ht="15" customHeight="1" x14ac:dyDescent="0.25">
      <c r="A210" t="str">
        <f>LEFT(INDEX(OTS!$A:$A,1+ROW($A143)/2))</f>
        <v/>
      </c>
      <c r="B210" t="e">
        <f>IF(MOD(ROW($A143),2),-1,1)*REPLACE(INDEX(OTS!$A:$A,1+ROW($A143)/2),1,1,"")</f>
        <v>#VALUE!</v>
      </c>
      <c r="C210" t="str">
        <f>LEFT(INDEX(OTS!$B:$B,1+ROW($A143)/2))</f>
        <v/>
      </c>
      <c r="D210" t="e">
        <f>IF(MOD(ROW($A143),2),-1,1)*REPLACE(INDEX(OTS!$B:$B,1+ROW($A143)/2),1,1,"")</f>
        <v>#VALUE!</v>
      </c>
      <c r="E210" t="str">
        <f>IFERROR(1/(1/INDEX(OTS!$C:$C,1+ROW($A143)/2)),"")</f>
        <v/>
      </c>
      <c r="F210" t="str">
        <f>IFERROR(1/(1/IF(MOD(ROW($A143),2),INDEX(OTS!$E:$E,1+ROW($A143)/2),INDEX(OTS!$D:$D,1+ROW($A143)/2))),"")</f>
        <v/>
      </c>
      <c r="G210" t="str">
        <f t="shared" si="39"/>
        <v/>
      </c>
      <c r="H210" t="str">
        <f t="shared" ca="1" si="37"/>
        <v/>
      </c>
      <c r="I210" t="str">
        <f t="shared" si="40"/>
        <v/>
      </c>
      <c r="J210" t="str">
        <f t="shared" ca="1" si="38"/>
        <v/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SetvalCalc</vt:lpstr>
      <vt:lpstr>OTS</vt:lpstr>
      <vt:lpstr>LoopTrial</vt:lpstr>
      <vt:lpstr>Graphics</vt:lpstr>
      <vt:lpstr>genericTrimCalc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Idefix</dc:creator>
  <cp:lastModifiedBy>Idefix</cp:lastModifiedBy>
  <dcterms:created xsi:type="dcterms:W3CDTF">2020-03-14T12:25:25Z</dcterms:created>
  <dcterms:modified xsi:type="dcterms:W3CDTF">2020-03-26T09:37:01Z</dcterms:modified>
</cp:coreProperties>
</file>